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fac\Downloads\"/>
    </mc:Choice>
  </mc:AlternateContent>
  <bookViews>
    <workbookView xWindow="0" yWindow="0" windowWidth="28800" windowHeight="124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list'!$B$21</definedName>
    <definedName name="Dil">Rekapitulace!$A$6</definedName>
    <definedName name="Dodavka">Rekapitulace!$G$28</definedName>
    <definedName name="Dodavka0">Položky!#REF!</definedName>
    <definedName name="HSV">Rekapitulace!$E$28</definedName>
    <definedName name="HSV0">Položky!#REF!</definedName>
    <definedName name="HZS">Rekapitulace!$I$28</definedName>
    <definedName name="HZS0">Položky!#REF!</definedName>
    <definedName name="JKSO">'Krycí list'!$F$4</definedName>
    <definedName name="MJ">'Krycí list'!$G$4</definedName>
    <definedName name="Mont">Rekapitulace!$H$28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Objednatel">'Krycí list'!$C$8</definedName>
    <definedName name="_xlnm.Print_Area" localSheetId="0">'Krycí list'!$A$1:$G$45</definedName>
    <definedName name="_xlnm.Print_Area" localSheetId="2">Položky!$A$1:$G$305</definedName>
    <definedName name="PocetMJ">'Krycí list'!$G$7</definedName>
    <definedName name="Poznamka">'Krycí list'!$B$32</definedName>
    <definedName name="Print_Area" localSheetId="0">'Krycí list'!$A$1:$G$40</definedName>
    <definedName name="Print_Area" localSheetId="2">Položky!$A$1:$G$305</definedName>
    <definedName name="Print_Area" localSheetId="1">Rekapitulace!$A$1:$I$35</definedName>
    <definedName name="Print_Titles" localSheetId="2">Položky!$1:$6</definedName>
    <definedName name="Print_Titles" localSheetId="1">Rekapitulace!$1:$6</definedName>
    <definedName name="Projektant">'Krycí list'!$C$7</definedName>
    <definedName name="PSV">Rekapitulace!$F$28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SUMA">Rekapitulace!$F$7</definedName>
    <definedName name="Typ">Položky!#REF!</definedName>
    <definedName name="VRN">Rekapitulace!$H$34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list'!$F$27</definedName>
    <definedName name="Zaklad5">'Krycí list'!$F$25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J304" i="3" l="1"/>
  <c r="G304" i="3"/>
  <c r="G303" i="3"/>
  <c r="K304" i="3"/>
  <c r="H27" i="2"/>
  <c r="G11" i="3"/>
  <c r="K12" i="3"/>
  <c r="H7" i="2"/>
  <c r="G23" i="3"/>
  <c r="K24" i="3"/>
  <c r="H8" i="2"/>
  <c r="G33" i="3"/>
  <c r="K34" i="3"/>
  <c r="H9" i="2"/>
  <c r="G41" i="3"/>
  <c r="K42" i="3"/>
  <c r="H10" i="2"/>
  <c r="G52" i="3"/>
  <c r="K53" i="3"/>
  <c r="H11" i="2"/>
  <c r="G63" i="3"/>
  <c r="K64" i="3"/>
  <c r="H12" i="2"/>
  <c r="G75" i="3"/>
  <c r="K76" i="3"/>
  <c r="H13" i="2"/>
  <c r="G87" i="3"/>
  <c r="K88" i="3"/>
  <c r="H14" i="2"/>
  <c r="G99" i="3"/>
  <c r="K100" i="3"/>
  <c r="H15" i="2"/>
  <c r="G112" i="3"/>
  <c r="K113" i="3"/>
  <c r="H16" i="2"/>
  <c r="G140" i="3"/>
  <c r="K141" i="3"/>
  <c r="H17" i="2"/>
  <c r="G168" i="3"/>
  <c r="K169" i="3"/>
  <c r="H18" i="2"/>
  <c r="G195" i="3"/>
  <c r="K196" i="3"/>
  <c r="H19" i="2"/>
  <c r="G215" i="3"/>
  <c r="K216" i="3"/>
  <c r="H20" i="2"/>
  <c r="G227" i="3"/>
  <c r="K228" i="3"/>
  <c r="H21" i="2"/>
  <c r="G236" i="3"/>
  <c r="K237" i="3"/>
  <c r="H22" i="2"/>
  <c r="G245" i="3"/>
  <c r="K246" i="3"/>
  <c r="H23" i="2"/>
  <c r="G254" i="3"/>
  <c r="K255" i="3"/>
  <c r="H24" i="2"/>
  <c r="G278" i="3"/>
  <c r="K279" i="3"/>
  <c r="H25" i="2"/>
  <c r="G291" i="3"/>
  <c r="K292" i="3"/>
  <c r="H26" i="2"/>
  <c r="H28" i="2"/>
  <c r="G294" i="3"/>
  <c r="G295" i="3"/>
  <c r="G296" i="3"/>
  <c r="G297" i="3"/>
  <c r="G298" i="3"/>
  <c r="G299" i="3"/>
  <c r="G300" i="3"/>
  <c r="G301" i="3"/>
  <c r="G302" i="3"/>
  <c r="F27" i="2"/>
  <c r="C304" i="3"/>
  <c r="B27" i="2"/>
  <c r="C292" i="3"/>
  <c r="B26" i="2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8" i="3"/>
  <c r="G9" i="3"/>
  <c r="G10" i="3"/>
  <c r="G14" i="3"/>
  <c r="G15" i="3"/>
  <c r="G16" i="3"/>
  <c r="G17" i="3"/>
  <c r="G18" i="3"/>
  <c r="G19" i="3"/>
  <c r="G20" i="3"/>
  <c r="G21" i="3"/>
  <c r="G22" i="3"/>
  <c r="G26" i="3"/>
  <c r="G27" i="3"/>
  <c r="G28" i="3"/>
  <c r="G29" i="3"/>
  <c r="G30" i="3"/>
  <c r="G31" i="3"/>
  <c r="G32" i="3"/>
  <c r="G36" i="3"/>
  <c r="G37" i="3"/>
  <c r="G38" i="3"/>
  <c r="G39" i="3"/>
  <c r="G40" i="3"/>
  <c r="G44" i="3"/>
  <c r="G45" i="3"/>
  <c r="G46" i="3"/>
  <c r="G47" i="3"/>
  <c r="G48" i="3"/>
  <c r="G49" i="3"/>
  <c r="G50" i="3"/>
  <c r="G51" i="3"/>
  <c r="G55" i="3"/>
  <c r="G56" i="3"/>
  <c r="G57" i="3"/>
  <c r="G58" i="3"/>
  <c r="G59" i="3"/>
  <c r="G60" i="3"/>
  <c r="G61" i="3"/>
  <c r="G62" i="3"/>
  <c r="G66" i="3"/>
  <c r="G67" i="3"/>
  <c r="G68" i="3"/>
  <c r="G69" i="3"/>
  <c r="G70" i="3"/>
  <c r="G71" i="3"/>
  <c r="G72" i="3"/>
  <c r="G73" i="3"/>
  <c r="G74" i="3"/>
  <c r="G78" i="3"/>
  <c r="G79" i="3"/>
  <c r="G80" i="3"/>
  <c r="G81" i="3"/>
  <c r="G82" i="3"/>
  <c r="G83" i="3"/>
  <c r="G84" i="3"/>
  <c r="G85" i="3"/>
  <c r="G86" i="3"/>
  <c r="G90" i="3"/>
  <c r="G91" i="3"/>
  <c r="G92" i="3"/>
  <c r="G93" i="3"/>
  <c r="G94" i="3"/>
  <c r="G95" i="3"/>
  <c r="G96" i="3"/>
  <c r="G97" i="3"/>
  <c r="G98" i="3"/>
  <c r="G102" i="3"/>
  <c r="G103" i="3"/>
  <c r="G104" i="3"/>
  <c r="G105" i="3"/>
  <c r="G106" i="3"/>
  <c r="G107" i="3"/>
  <c r="G108" i="3"/>
  <c r="G109" i="3"/>
  <c r="G110" i="3"/>
  <c r="G111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8" i="3"/>
  <c r="G219" i="3"/>
  <c r="G220" i="3"/>
  <c r="G221" i="3"/>
  <c r="G222" i="3"/>
  <c r="G223" i="3"/>
  <c r="G230" i="3"/>
  <c r="G231" i="3"/>
  <c r="G232" i="3"/>
  <c r="G233" i="3"/>
  <c r="G234" i="3"/>
  <c r="G235" i="3"/>
  <c r="G239" i="3"/>
  <c r="G240" i="3"/>
  <c r="G241" i="3"/>
  <c r="G242" i="3"/>
  <c r="G243" i="3"/>
  <c r="G244" i="3"/>
  <c r="G248" i="3"/>
  <c r="G249" i="3"/>
  <c r="G250" i="3"/>
  <c r="G251" i="3"/>
  <c r="G252" i="3"/>
  <c r="G253" i="3"/>
  <c r="G281" i="3"/>
  <c r="G282" i="3"/>
  <c r="G283" i="3"/>
  <c r="G284" i="3"/>
  <c r="G285" i="3"/>
  <c r="G286" i="3"/>
  <c r="G287" i="3"/>
  <c r="G288" i="3"/>
  <c r="G289" i="3"/>
  <c r="G290" i="3"/>
  <c r="G224" i="3"/>
  <c r="G225" i="3"/>
  <c r="G226" i="3"/>
  <c r="F26" i="1"/>
  <c r="BE63" i="3"/>
  <c r="BD63" i="3"/>
  <c r="BE56" i="3"/>
  <c r="BD56" i="3"/>
  <c r="BE55" i="3"/>
  <c r="BD55" i="3"/>
  <c r="C279" i="3"/>
  <c r="B25" i="2"/>
  <c r="C255" i="3"/>
  <c r="B24" i="2"/>
  <c r="C246" i="3"/>
  <c r="B23" i="2"/>
  <c r="C237" i="3"/>
  <c r="B22" i="2"/>
  <c r="C228" i="3"/>
  <c r="B21" i="2"/>
  <c r="C216" i="3"/>
  <c r="B20" i="2"/>
  <c r="C196" i="3"/>
  <c r="B19" i="2"/>
  <c r="C169" i="3"/>
  <c r="B18" i="2"/>
  <c r="C141" i="3"/>
  <c r="B17" i="2"/>
  <c r="C113" i="3"/>
  <c r="B16" i="2"/>
  <c r="C100" i="3"/>
  <c r="B15" i="2"/>
  <c r="C88" i="3"/>
  <c r="B14" i="2"/>
  <c r="C24" i="3"/>
  <c r="B8" i="2"/>
  <c r="C12" i="3"/>
  <c r="B7" i="2"/>
  <c r="BD41" i="3"/>
  <c r="BE41" i="3"/>
  <c r="BD40" i="3"/>
  <c r="BE40" i="3"/>
  <c r="C76" i="3"/>
  <c r="B13" i="2"/>
  <c r="C64" i="3"/>
  <c r="B12" i="2"/>
  <c r="C53" i="3"/>
  <c r="B11" i="2"/>
  <c r="C42" i="3"/>
  <c r="B10" i="2"/>
  <c r="C34" i="3"/>
  <c r="B9" i="2"/>
  <c r="C2" i="2"/>
  <c r="C1" i="2"/>
  <c r="I28" i="2"/>
  <c r="BD33" i="3"/>
  <c r="BE33" i="3"/>
  <c r="BD8" i="3"/>
  <c r="BD12" i="3"/>
  <c r="BD14" i="3"/>
  <c r="BD24" i="3"/>
  <c r="BD26" i="3"/>
  <c r="BD27" i="3"/>
  <c r="BD28" i="3"/>
  <c r="BD29" i="3"/>
  <c r="BD30" i="3"/>
  <c r="BD31" i="3"/>
  <c r="BD32" i="3"/>
  <c r="BD36" i="3"/>
  <c r="BD37" i="3"/>
  <c r="BD38" i="3"/>
  <c r="BD39" i="3"/>
  <c r="BD44" i="3"/>
  <c r="BD45" i="3"/>
  <c r="BD52" i="3"/>
  <c r="BE8" i="3"/>
  <c r="BE12" i="3"/>
  <c r="BE14" i="3"/>
  <c r="BE24" i="3"/>
  <c r="BE26" i="3"/>
  <c r="BE27" i="3"/>
  <c r="BE28" i="3"/>
  <c r="BE29" i="3"/>
  <c r="BE30" i="3"/>
  <c r="BE31" i="3"/>
  <c r="BE32" i="3"/>
  <c r="BE36" i="3"/>
  <c r="BE37" i="3"/>
  <c r="BE38" i="3"/>
  <c r="BE39" i="3"/>
  <c r="BE44" i="3"/>
  <c r="BE45" i="3"/>
  <c r="BE52" i="3"/>
  <c r="D13" i="1"/>
  <c r="C4" i="3"/>
  <c r="F3" i="3"/>
  <c r="J12" i="3"/>
  <c r="F7" i="2"/>
  <c r="J216" i="3"/>
  <c r="F20" i="2"/>
  <c r="J76" i="3"/>
  <c r="F13" i="2"/>
  <c r="BD53" i="3"/>
  <c r="G255" i="3"/>
  <c r="G216" i="3"/>
  <c r="G196" i="3"/>
  <c r="G64" i="3"/>
  <c r="BE53" i="3"/>
  <c r="BD34" i="3"/>
  <c r="J64" i="3"/>
  <c r="F12" i="2"/>
  <c r="G76" i="3"/>
  <c r="G228" i="3"/>
  <c r="J141" i="3"/>
  <c r="F17" i="2"/>
  <c r="J88" i="3"/>
  <c r="F14" i="2"/>
  <c r="J24" i="3"/>
  <c r="F8" i="2"/>
  <c r="BE34" i="3"/>
  <c r="J292" i="3"/>
  <c r="F26" i="2"/>
  <c r="G169" i="3"/>
  <c r="G141" i="3"/>
  <c r="J34" i="3"/>
  <c r="F9" i="2"/>
  <c r="J255" i="3"/>
  <c r="F24" i="2"/>
  <c r="G88" i="3"/>
  <c r="G42" i="3"/>
  <c r="G34" i="3"/>
  <c r="BE42" i="3"/>
  <c r="G237" i="3"/>
  <c r="G279" i="3"/>
  <c r="BD42" i="3"/>
  <c r="J100" i="3"/>
  <c r="F15" i="2"/>
  <c r="G53" i="3"/>
  <c r="G246" i="3"/>
  <c r="J228" i="3"/>
  <c r="F21" i="2"/>
  <c r="J196" i="3"/>
  <c r="F19" i="2"/>
  <c r="J113" i="3"/>
  <c r="F16" i="2"/>
  <c r="C14" i="1"/>
  <c r="J279" i="3"/>
  <c r="F25" i="2"/>
  <c r="J42" i="3"/>
  <c r="F10" i="2"/>
  <c r="G12" i="3"/>
  <c r="G100" i="3"/>
  <c r="G24" i="3"/>
  <c r="J246" i="3"/>
  <c r="F23" i="2"/>
  <c r="J237" i="3"/>
  <c r="F22" i="2"/>
  <c r="G292" i="3"/>
  <c r="G113" i="3"/>
  <c r="J53" i="3"/>
  <c r="F11" i="2"/>
  <c r="J169" i="3"/>
  <c r="F18" i="2"/>
  <c r="F28" i="2"/>
  <c r="C13" i="1"/>
  <c r="C15" i="1"/>
  <c r="G33" i="2"/>
  <c r="I33" i="2"/>
  <c r="H34" i="2"/>
  <c r="G17" i="1"/>
  <c r="C17" i="1"/>
  <c r="F27" i="1"/>
  <c r="F28" i="1"/>
  <c r="F29" i="1"/>
</calcChain>
</file>

<file path=xl/sharedStrings.xml><?xml version="1.0" encoding="utf-8"?>
<sst xmlns="http://schemas.openxmlformats.org/spreadsheetml/2006/main" count="910" uniqueCount="235">
  <si>
    <t>KRYCÍ LIST ROZPOČTU</t>
  </si>
  <si>
    <t>Objekt :</t>
  </si>
  <si>
    <t>Název objektu :</t>
  </si>
  <si>
    <t xml:space="preserve"> </t>
  </si>
  <si>
    <t>Stavba :</t>
  </si>
  <si>
    <t>Název stavby :</t>
  </si>
  <si>
    <t>Projektant :</t>
  </si>
  <si>
    <t>Objednatel :</t>
  </si>
  <si>
    <t>ROZPOČTOVÉ NÁKLADY</t>
  </si>
  <si>
    <t>Dodávka celkem</t>
  </si>
  <si>
    <t>Montáž celkem</t>
  </si>
  <si>
    <t>ZRN celkem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</si>
  <si>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</si>
  <si>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</si>
  <si>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</si>
  <si>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</si>
  <si>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</si>
  <si>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</si>
  <si>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</si>
  <si>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</si>
  <si>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</si>
  <si>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</si>
  <si>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</si>
  <si>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</si>
  <si>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</si>
  <si>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</si>
  <si>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</si>
  <si>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</si>
  <si>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</si>
  <si>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</si>
  <si>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</si>
  <si>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</si>
  <si>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</si>
  <si>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</si>
  <si>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</si>
  <si>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</si>
  <si>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</si>
  <si>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</si>
  <si>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</si>
  <si>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</si>
  <si>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</si>
  <si>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</si>
  <si>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Celkem za</t>
  </si>
  <si>
    <t>m2</t>
  </si>
  <si>
    <t>Zařízení staveniště</t>
  </si>
  <si>
    <t>0,00</t>
  </si>
  <si>
    <t>Přístavba ZŠ a MŠ Kyjov, Za humny</t>
  </si>
  <si>
    <t>Přístavba ZŠ a MŠ Kyjov, Za Humny</t>
  </si>
  <si>
    <t>ZRN+VRN</t>
  </si>
  <si>
    <t>Ing. Miloslav Čech, Karla Čapka 2595,  697 01 Kyjov, IČ: 130 47 736</t>
  </si>
  <si>
    <t>Autor projektu :</t>
  </si>
  <si>
    <t>Boršov, 697 01 Kyjov</t>
  </si>
  <si>
    <t>Mateřská škola a základní škola Kyjov, Za Humny, příspěvková organizace, Za Humny 3304/46</t>
  </si>
  <si>
    <t>Místnost</t>
  </si>
  <si>
    <t>M.č.:</t>
  </si>
  <si>
    <t xml:space="preserve">1.02 </t>
  </si>
  <si>
    <t>Zádveří</t>
  </si>
  <si>
    <t>01</t>
  </si>
  <si>
    <t>ks</t>
  </si>
  <si>
    <t>Svítidlo závěsné Laureano 18W, bílé, designové</t>
  </si>
  <si>
    <t>1.03</t>
  </si>
  <si>
    <t>Čekárna</t>
  </si>
  <si>
    <t>02</t>
  </si>
  <si>
    <t>03</t>
  </si>
  <si>
    <t>sofa atyp, koženka</t>
  </si>
  <si>
    <t>04</t>
  </si>
  <si>
    <t>05</t>
  </si>
  <si>
    <t>06</t>
  </si>
  <si>
    <t>16</t>
  </si>
  <si>
    <t>D+M</t>
  </si>
  <si>
    <t>věšák nástěnný  strom velký - atyp</t>
  </si>
  <si>
    <t>věšák nástěnný  strom malý- atyp</t>
  </si>
  <si>
    <t>kpl</t>
  </si>
  <si>
    <t>07</t>
  </si>
  <si>
    <t>08</t>
  </si>
  <si>
    <t>12</t>
  </si>
  <si>
    <t>09</t>
  </si>
  <si>
    <t>Informační systém</t>
  </si>
  <si>
    <t>1.04</t>
  </si>
  <si>
    <t>Herna</t>
  </si>
  <si>
    <t>Odpočinkový roh</t>
  </si>
  <si>
    <t>Přebalovací stůl</t>
  </si>
  <si>
    <t xml:space="preserve">nástěnné labirinty </t>
  </si>
  <si>
    <t>ergoterapeutické pomůcky</t>
  </si>
  <si>
    <t>klp</t>
  </si>
  <si>
    <t>zátěžový koberec</t>
  </si>
  <si>
    <t>úprava stěn- tapeta motiv, atyp</t>
  </si>
  <si>
    <t>1.05</t>
  </si>
  <si>
    <t>Kancelář</t>
  </si>
  <si>
    <t>Stůl kancelářský, kovová podnož, kontejner</t>
  </si>
  <si>
    <t>židle otočná, kancelářská Butterefly</t>
  </si>
  <si>
    <t>Skříň velká 1,0</t>
  </si>
  <si>
    <t>Regál vysoký 4x4</t>
  </si>
  <si>
    <t>1.06</t>
  </si>
  <si>
    <t>Kancelář- poradna</t>
  </si>
  <si>
    <t>židle konferenční</t>
  </si>
  <si>
    <t>Skříň velká 1,2</t>
  </si>
  <si>
    <t>Regál úzký 4x2</t>
  </si>
  <si>
    <t>1.07</t>
  </si>
  <si>
    <t>1.08</t>
  </si>
  <si>
    <t>Stůl kancelářský rohový, kovová podnož, kontejner</t>
  </si>
  <si>
    <t>10</t>
  </si>
  <si>
    <t>Polohovací stůl Péťa</t>
  </si>
  <si>
    <t xml:space="preserve">školní lavice </t>
  </si>
  <si>
    <t>1.09</t>
  </si>
  <si>
    <t>1.10</t>
  </si>
  <si>
    <t>stůl kancelářský malý</t>
  </si>
  <si>
    <t>žákovská židle</t>
  </si>
  <si>
    <t>1.18,19,20</t>
  </si>
  <si>
    <t>Čekárna ZŠ</t>
  </si>
  <si>
    <t>1.21</t>
  </si>
  <si>
    <t>Učebna</t>
  </si>
  <si>
    <t>Stůl kancelářský , kovová podnož, kontejner</t>
  </si>
  <si>
    <t>židle otočná, kancelářská</t>
  </si>
  <si>
    <t>polohovací zařízení Kuba</t>
  </si>
  <si>
    <t>Regál  3x4</t>
  </si>
  <si>
    <t>Postel plohovací elektrická</t>
  </si>
  <si>
    <t>stůl přebalovací</t>
  </si>
  <si>
    <t>11</t>
  </si>
  <si>
    <t>13</t>
  </si>
  <si>
    <t xml:space="preserve">Zvedák osobní </t>
  </si>
  <si>
    <t>Vozík na VV se sušákem</t>
  </si>
  <si>
    <t>14</t>
  </si>
  <si>
    <t>15</t>
  </si>
  <si>
    <t>Velké houpací křeslo</t>
  </si>
  <si>
    <t>Kuličkový bazén rohový</t>
  </si>
  <si>
    <t>Koberec zátěžový - formát</t>
  </si>
  <si>
    <t>17</t>
  </si>
  <si>
    <t>18</t>
  </si>
  <si>
    <t>19</t>
  </si>
  <si>
    <t>Vibroakustický polohovací vak</t>
  </si>
  <si>
    <t>Sada polohovacích válců</t>
  </si>
  <si>
    <t>20</t>
  </si>
  <si>
    <t>Masážní vibrační lehátko</t>
  </si>
  <si>
    <t>21</t>
  </si>
  <si>
    <t>22</t>
  </si>
  <si>
    <t>Interakticní tabule - sada</t>
  </si>
  <si>
    <t>Audiovizuání vybavení</t>
  </si>
  <si>
    <t>23</t>
  </si>
  <si>
    <t>24</t>
  </si>
  <si>
    <t>Didaktické pomůcky</t>
  </si>
  <si>
    <t>26</t>
  </si>
  <si>
    <t>školní tabule magnetická</t>
  </si>
  <si>
    <t xml:space="preserve">Výtvar. zpracování stěn </t>
  </si>
  <si>
    <t>1.22</t>
  </si>
  <si>
    <t>1.23</t>
  </si>
  <si>
    <t>Skříňka šatní školní ,spodní sedák</t>
  </si>
  <si>
    <t>1.30,29</t>
  </si>
  <si>
    <t>Ergoterapeutická učebna - dílna</t>
  </si>
  <si>
    <t>Regál  4x4</t>
  </si>
  <si>
    <t>Stůl " ledvinka"</t>
  </si>
  <si>
    <t>Regál</t>
  </si>
  <si>
    <t>Pomůcky pro orgoterapii</t>
  </si>
  <si>
    <t>nástěnky</t>
  </si>
  <si>
    <t>1.36-39</t>
  </si>
  <si>
    <t>Cvičný byt</t>
  </si>
  <si>
    <t>stůl jídelní</t>
  </si>
  <si>
    <t>židle jídelní</t>
  </si>
  <si>
    <t>Postel dvojlůžko</t>
  </si>
  <si>
    <t>Noční stolek</t>
  </si>
  <si>
    <t>Pračka</t>
  </si>
  <si>
    <t>1.31</t>
  </si>
  <si>
    <t>Kabinet</t>
  </si>
  <si>
    <t>komoda</t>
  </si>
  <si>
    <t>1.32</t>
  </si>
  <si>
    <t>1.33</t>
  </si>
  <si>
    <t>1.34</t>
  </si>
  <si>
    <t>Relaxační místnost - Snoezelen</t>
  </si>
  <si>
    <t>interaktiví bublinkový válec</t>
  </si>
  <si>
    <t>vodopád optických vláken</t>
  </si>
  <si>
    <t>Zátěžový koberec</t>
  </si>
  <si>
    <t xml:space="preserve">interaktivní osvětlení </t>
  </si>
  <si>
    <t>Zátěžová přikrývka</t>
  </si>
  <si>
    <t>kotoučový led projektor</t>
  </si>
  <si>
    <t xml:space="preserve">relaxační křeslo </t>
  </si>
  <si>
    <t>Tongue Drum</t>
  </si>
  <si>
    <t>síť světelné nebe</t>
  </si>
  <si>
    <t>akrylová zrcadla</t>
  </si>
  <si>
    <t>Sada na stimulaci zraku sluchu, čichu, hmatu</t>
  </si>
  <si>
    <t>Stropní svítidlo</t>
  </si>
  <si>
    <t>Těžký závěs na konzolích</t>
  </si>
  <si>
    <t>Stropní zvedák</t>
  </si>
  <si>
    <t>2.02</t>
  </si>
  <si>
    <t>Letní třída (střecha)</t>
  </si>
  <si>
    <t>dřevěná lavice Bill</t>
  </si>
  <si>
    <t>Květináč venkovní dřevěný</t>
  </si>
  <si>
    <t>Lavice zahradní s opěradlem M.A.T. Group</t>
  </si>
  <si>
    <t>Lavička Zina</t>
  </si>
  <si>
    <t>1.35</t>
  </si>
  <si>
    <t>Rehabilitace</t>
  </si>
  <si>
    <t>REKAPITULACE  NÁKLADŮ</t>
  </si>
  <si>
    <t>D+M (doprava +motáž)</t>
  </si>
  <si>
    <t>Masážní rehabilitační lehátko, el</t>
  </si>
  <si>
    <t>Audiovizální vybavení</t>
  </si>
  <si>
    <t xml:space="preserve">Odpočinkový roh </t>
  </si>
  <si>
    <t>Sada masážních pomůcek</t>
  </si>
  <si>
    <t>Regál nízkýký 2x4</t>
  </si>
  <si>
    <t xml:space="preserve">stropní svítidlo </t>
  </si>
  <si>
    <t>Masážní akupresurní  podložka kamínky</t>
  </si>
  <si>
    <t>Regál vysoký 4x3</t>
  </si>
  <si>
    <t xml:space="preserve">Skříň velká </t>
  </si>
  <si>
    <t xml:space="preserve">Výtvar. zpracování stěn (vč. police) </t>
  </si>
  <si>
    <t>Koberec</t>
  </si>
  <si>
    <t>Věšáková stěna</t>
  </si>
  <si>
    <t>Komoda</t>
  </si>
  <si>
    <t>Židle kancelářská jednací</t>
  </si>
  <si>
    <t>úprava stěn -beton. stěrka</t>
  </si>
  <si>
    <t>grafická úprava stěn</t>
  </si>
  <si>
    <t>venkovní osvětlení atrium</t>
  </si>
  <si>
    <t>ozelenění jardiniery atrium</t>
  </si>
  <si>
    <t>Tabulky iformačního systému</t>
  </si>
  <si>
    <t>Úpravy stěn - betonová stěrka</t>
  </si>
  <si>
    <t>Židle kancelářská OPEN jednací</t>
  </si>
  <si>
    <t>Úprava stěn vliessové tapety</t>
  </si>
  <si>
    <t>Piktogramy</t>
  </si>
  <si>
    <t xml:space="preserve">úprava stěn- betonová stěrka </t>
  </si>
  <si>
    <t>Regál  otevřený 4x4</t>
  </si>
  <si>
    <t>Úprava stěn- tapeta motiv, atyp</t>
  </si>
  <si>
    <t xml:space="preserve">Koberec zátěžový </t>
  </si>
  <si>
    <t>Stůl kancelářský, kovová podnož</t>
  </si>
  <si>
    <t>Vibrační polštář</t>
  </si>
  <si>
    <t>Hudební vodní postel</t>
  </si>
  <si>
    <t>Relaxační houpací křeslo</t>
  </si>
  <si>
    <t>Interaktivní LED koule</t>
  </si>
  <si>
    <t>Interaktivní panel- nekonečno</t>
  </si>
  <si>
    <t>Botník</t>
  </si>
  <si>
    <t>Venkovní masážní zařízení</t>
  </si>
  <si>
    <t>Venkovní procvičování pasu single</t>
  </si>
  <si>
    <t>Venkovní rotoped</t>
  </si>
  <si>
    <t>Venkovní procvičování kloubů a ramen</t>
  </si>
  <si>
    <t>Venkovní protahoovací zařízení</t>
  </si>
  <si>
    <t>Datum : 15.5.2024</t>
  </si>
  <si>
    <t>Ing. arch. Stanislav Uhlík</t>
  </si>
  <si>
    <t xml:space="preserve">Projekt interiéru </t>
  </si>
  <si>
    <t xml:space="preserve">Jméno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</si>
</sst>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18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7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0" fillId="0" borderId="24" xfId="0" applyBorder="1"/>
    <xf numFmtId="0" fontId="0" fillId="0" borderId="19" xfId="0" applyBorder="1"/>
    <xf numFmtId="3" fontId="0" fillId="0" borderId="25" xfId="0" applyNumberFormat="1" applyBorder="1"/>
    <xf numFmtId="3" fontId="0" fillId="0" borderId="14" xfId="0" applyNumberFormat="1" applyBorder="1"/>
    <xf numFmtId="0" fontId="0" fillId="0" borderId="15" xfId="0" applyBorder="1"/>
    <xf numFmtId="0" fontId="0" fillId="0" borderId="30" xfId="0" applyBorder="1"/>
    <xf numFmtId="0" fontId="7" fillId="0" borderId="16" xfId="0" applyFont="1" applyBorder="1"/>
    <xf numFmtId="3" fontId="0" fillId="0" borderId="31" xfId="0" applyNumberFormat="1" applyBorder="1"/>
    <xf numFmtId="0" fontId="0" fillId="0" borderId="32" xfId="0" applyBorder="1"/>
    <xf numFmtId="3" fontId="0" fillId="0" borderId="33" xfId="0" applyNumberFormat="1" applyBorder="1"/>
    <xf numFmtId="0" fontId="0" fillId="0" borderId="34" xfId="0" applyBorder="1"/>
    <xf numFmtId="0" fontId="0" fillId="0" borderId="35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/>
    <xf numFmtId="0" fontId="6" fillId="0" borderId="32" xfId="0" applyFont="1" applyBorder="1"/>
    <xf numFmtId="0" fontId="6" fillId="0" borderId="33" xfId="0" applyFont="1" applyBorder="1"/>
    <xf numFmtId="0" fontId="6" fillId="0" borderId="36" xfId="0" applyFont="1" applyBorder="1"/>
    <xf numFmtId="165" fontId="6" fillId="0" borderId="33" xfId="0" applyNumberFormat="1" applyFont="1" applyBorder="1"/>
    <xf numFmtId="0" fontId="6" fillId="0" borderId="37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0" xfId="1" applyFont="1" applyBorder="1"/>
    <xf numFmtId="0" fontId="9" fillId="0" borderId="40" xfId="1" applyBorder="1"/>
    <xf numFmtId="0" fontId="9" fillId="0" borderId="40" xfId="1" applyBorder="1" applyAlignment="1">
      <alignment horizontal="right"/>
    </xf>
    <xf numFmtId="0" fontId="0" fillId="0" borderId="40" xfId="0" applyBorder="1" applyAlignment="1">
      <alignment horizontal="left"/>
    </xf>
    <xf numFmtId="0" fontId="0" fillId="0" borderId="41" xfId="0" applyBorder="1"/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1" xfId="0" applyNumberFormat="1" applyFont="1" applyBorder="1"/>
    <xf numFmtId="0" fontId="5" fillId="0" borderId="22" xfId="0" applyFont="1" applyBorder="1"/>
    <xf numFmtId="0" fontId="5" fillId="0" borderId="23" xfId="0" applyFont="1" applyBorder="1"/>
    <xf numFmtId="0" fontId="5" fillId="0" borderId="46" xfId="0" applyFont="1" applyBorder="1"/>
    <xf numFmtId="0" fontId="5" fillId="0" borderId="47" xfId="0" applyFont="1" applyBorder="1"/>
    <xf numFmtId="0" fontId="5" fillId="0" borderId="48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1" xfId="0" applyFont="1" applyBorder="1"/>
    <xf numFmtId="3" fontId="5" fillId="0" borderId="23" xfId="0" applyNumberFormat="1" applyFont="1" applyBorder="1"/>
    <xf numFmtId="3" fontId="5" fillId="0" borderId="46" xfId="0" applyNumberFormat="1" applyFont="1" applyBorder="1"/>
    <xf numFmtId="3" fontId="5" fillId="0" borderId="47" xfId="0" applyNumberFormat="1" applyFont="1" applyBorder="1"/>
    <xf numFmtId="3" fontId="5" fillId="0" borderId="48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26" xfId="0" applyFont="1" applyBorder="1"/>
    <xf numFmtId="0" fontId="11" fillId="0" borderId="27" xfId="0" applyFont="1" applyBorder="1"/>
    <xf numFmtId="0" fontId="0" fillId="0" borderId="51" xfId="0" applyBorder="1"/>
    <xf numFmtId="0" fontId="11" fillId="0" borderId="52" xfId="0" applyFont="1" applyBorder="1" applyAlignment="1">
      <alignment horizontal="right"/>
    </xf>
    <xf numFmtId="0" fontId="11" fillId="0" borderId="27" xfId="0" applyFont="1" applyBorder="1" applyAlignment="1">
      <alignment horizontal="right"/>
    </xf>
    <xf numFmtId="0" fontId="11" fillId="0" borderId="28" xfId="0" applyFont="1" applyBorder="1" applyAlignment="1">
      <alignment horizontal="center"/>
    </xf>
    <xf numFmtId="4" fontId="12" fillId="0" borderId="27" xfId="0" applyNumberFormat="1" applyFont="1" applyBorder="1" applyAlignment="1">
      <alignment horizontal="right"/>
    </xf>
    <xf numFmtId="4" fontId="12" fillId="0" borderId="51" xfId="0" applyNumberFormat="1" applyFont="1" applyBorder="1" applyAlignment="1">
      <alignment horizontal="right"/>
    </xf>
    <xf numFmtId="0" fontId="7" fillId="0" borderId="30" xfId="0" applyFont="1" applyBorder="1"/>
    <xf numFmtId="0" fontId="7" fillId="0" borderId="19" xfId="0" applyFont="1" applyBorder="1"/>
    <xf numFmtId="0" fontId="7" fillId="0" borderId="20" xfId="0" applyFont="1" applyBorder="1"/>
    <xf numFmtId="3" fontId="7" fillId="0" borderId="29" xfId="0" applyNumberFormat="1" applyFont="1" applyBorder="1" applyAlignment="1">
      <alignment horizontal="right"/>
    </xf>
    <xf numFmtId="166" fontId="7" fillId="0" borderId="53" xfId="0" applyNumberFormat="1" applyFont="1" applyBorder="1" applyAlignment="1">
      <alignment horizontal="right"/>
    </xf>
    <xf numFmtId="3" fontId="7" fillId="0" borderId="54" xfId="0" applyNumberFormat="1" applyFont="1" applyBorder="1" applyAlignment="1">
      <alignment horizontal="right"/>
    </xf>
    <xf numFmtId="4" fontId="7" fillId="0" borderId="19" xfId="0" applyNumberFormat="1" applyFont="1" applyBorder="1" applyAlignment="1">
      <alignment horizontal="right"/>
    </xf>
    <xf numFmtId="3" fontId="7" fillId="0" borderId="20" xfId="0" applyNumberFormat="1" applyFont="1" applyBorder="1" applyAlignment="1">
      <alignment horizontal="right"/>
    </xf>
    <xf numFmtId="0" fontId="5" fillId="0" borderId="33" xfId="0" applyFont="1" applyBorder="1"/>
    <xf numFmtId="0" fontId="0" fillId="0" borderId="33" xfId="0" applyBorder="1"/>
    <xf numFmtId="4" fontId="0" fillId="0" borderId="55" xfId="0" applyNumberFormat="1" applyBorder="1"/>
    <xf numFmtId="4" fontId="0" fillId="0" borderId="32" xfId="0" applyNumberFormat="1" applyBorder="1"/>
    <xf numFmtId="4" fontId="0" fillId="0" borderId="33" xfId="0" applyNumberFormat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0" fillId="0" borderId="40" xfId="1" applyFont="1" applyBorder="1" applyAlignment="1">
      <alignment horizontal="right"/>
    </xf>
    <xf numFmtId="0" fontId="9" fillId="0" borderId="40" xfId="1" applyBorder="1" applyAlignment="1">
      <alignment horizontal="left"/>
    </xf>
    <xf numFmtId="0" fontId="9" fillId="0" borderId="41" xfId="1" applyBorder="1"/>
    <xf numFmtId="0" fontId="10" fillId="0" borderId="0" xfId="1" applyFont="1"/>
    <xf numFmtId="0" fontId="9" fillId="0" borderId="0" xfId="1" applyAlignment="1">
      <alignment horizontal="right"/>
    </xf>
    <xf numFmtId="49" fontId="4" fillId="0" borderId="53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53" xfId="1" applyFont="1" applyBorder="1" applyAlignment="1">
      <alignment horizontal="center"/>
    </xf>
    <xf numFmtId="0" fontId="5" fillId="0" borderId="49" xfId="1" applyFont="1" applyBorder="1" applyAlignment="1">
      <alignment horizontal="center"/>
    </xf>
    <xf numFmtId="49" fontId="5" fillId="0" borderId="49" xfId="1" applyNumberFormat="1" applyFont="1" applyBorder="1" applyAlignment="1">
      <alignment horizontal="left"/>
    </xf>
    <xf numFmtId="0" fontId="5" fillId="0" borderId="49" xfId="1" applyFont="1" applyBorder="1"/>
    <xf numFmtId="0" fontId="9" fillId="0" borderId="49" xfId="1" applyBorder="1" applyAlignment="1">
      <alignment horizontal="center"/>
    </xf>
    <xf numFmtId="0" fontId="9" fillId="0" borderId="49" xfId="1" applyBorder="1" applyAlignment="1">
      <alignment horizontal="right"/>
    </xf>
    <xf numFmtId="0" fontId="9" fillId="0" borderId="49" xfId="1" applyBorder="1"/>
    <xf numFmtId="0" fontId="16" fillId="0" borderId="0" xfId="1" applyFont="1"/>
    <xf numFmtId="0" fontId="7" fillId="0" borderId="49" xfId="1" applyFont="1" applyBorder="1" applyAlignment="1">
      <alignment horizontal="center"/>
    </xf>
    <xf numFmtId="49" fontId="8" fillId="0" borderId="49" xfId="1" applyNumberFormat="1" applyFont="1" applyBorder="1" applyAlignment="1">
      <alignment horizontal="left"/>
    </xf>
    <xf numFmtId="0" fontId="8" fillId="0" borderId="49" xfId="1" applyFont="1" applyBorder="1" applyAlignment="1">
      <alignment wrapText="1"/>
    </xf>
    <xf numFmtId="49" fontId="17" fillId="0" borderId="49" xfId="1" applyNumberFormat="1" applyFont="1" applyBorder="1" applyAlignment="1">
      <alignment horizontal="center" shrinkToFit="1"/>
    </xf>
    <xf numFmtId="4" fontId="17" fillId="0" borderId="49" xfId="1" applyNumberFormat="1" applyFont="1" applyBorder="1" applyAlignment="1">
      <alignment horizontal="right"/>
    </xf>
    <xf numFmtId="4" fontId="17" fillId="0" borderId="49" xfId="1" applyNumberFormat="1" applyFont="1" applyBorder="1"/>
    <xf numFmtId="0" fontId="9" fillId="0" borderId="56" xfId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56" xfId="1" applyFont="1" applyBorder="1"/>
    <xf numFmtId="4" fontId="9" fillId="0" borderId="56" xfId="1" applyNumberFormat="1" applyBorder="1" applyAlignment="1">
      <alignment horizontal="right"/>
    </xf>
    <xf numFmtId="4" fontId="5" fillId="0" borderId="56" xfId="1" applyNumberFormat="1" applyFont="1" applyBorder="1"/>
    <xf numFmtId="3" fontId="9" fillId="0" borderId="0" xfId="1" applyNumberFormat="1"/>
    <xf numFmtId="49" fontId="10" fillId="0" borderId="5" xfId="0" applyNumberFormat="1" applyFont="1" applyBorder="1"/>
    <xf numFmtId="3" fontId="7" fillId="0" borderId="6" xfId="0" applyNumberFormat="1" applyFont="1" applyBorder="1"/>
    <xf numFmtId="3" fontId="7" fillId="0" borderId="49" xfId="0" applyNumberFormat="1" applyFont="1" applyBorder="1"/>
    <xf numFmtId="3" fontId="7" fillId="0" borderId="50" xfId="0" applyNumberFormat="1" applyFont="1" applyBorder="1"/>
    <xf numFmtId="4" fontId="17" fillId="3" borderId="49" xfId="1" applyNumberFormat="1" applyFont="1" applyFill="1" applyBorder="1" applyAlignment="1">
      <alignment horizontal="right"/>
    </xf>
    <xf numFmtId="4" fontId="9" fillId="3" borderId="56" xfId="1" applyNumberFormat="1" applyFill="1" applyBorder="1" applyAlignment="1">
      <alignment horizontal="right"/>
    </xf>
    <xf numFmtId="0" fontId="9" fillId="3" borderId="49" xfId="1" applyFill="1" applyBorder="1" applyAlignment="1">
      <alignment horizontal="right"/>
    </xf>
    <xf numFmtId="0" fontId="4" fillId="0" borderId="14" xfId="0" applyFont="1" applyBorder="1"/>
    <xf numFmtId="0" fontId="4" fillId="0" borderId="15" xfId="0" applyFont="1" applyBorder="1"/>
    <xf numFmtId="3" fontId="0" fillId="0" borderId="19" xfId="0" applyNumberFormat="1" applyBorder="1"/>
    <xf numFmtId="0" fontId="0" fillId="0" borderId="54" xfId="0" applyBorder="1"/>
    <xf numFmtId="0" fontId="1" fillId="0" borderId="57" xfId="0" applyFont="1" applyBorder="1" applyAlignment="1">
      <alignment horizontal="centerContinuous" vertical="center"/>
    </xf>
    <xf numFmtId="0" fontId="6" fillId="0" borderId="58" xfId="0" applyFont="1" applyBorder="1" applyAlignment="1">
      <alignment horizontal="centerContinuous" vertical="center"/>
    </xf>
    <xf numFmtId="0" fontId="0" fillId="0" borderId="58" xfId="0" applyBorder="1" applyAlignment="1">
      <alignment horizontal="centerContinuous" vertical="center"/>
    </xf>
    <xf numFmtId="0" fontId="0" fillId="0" borderId="59" xfId="0" applyBorder="1" applyAlignment="1">
      <alignment horizontal="centerContinuous" vertical="center"/>
    </xf>
    <xf numFmtId="0" fontId="12" fillId="0" borderId="14" xfId="0" applyFont="1" applyBorder="1"/>
    <xf numFmtId="4" fontId="9" fillId="0" borderId="0" xfId="1" applyNumberFormat="1"/>
    <xf numFmtId="4" fontId="17" fillId="0" borderId="0" xfId="1" applyNumberFormat="1" applyFont="1"/>
    <xf numFmtId="0" fontId="0" fillId="0" borderId="0" xfId="0"/>
    <xf numFmtId="0" fontId="3" fillId="2" borderId="18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0" fontId="0" fillId="0" borderId="11" xfId="0" applyBorder="1"/>
    <xf numFmtId="0" fontId="0" fillId="0" borderId="10" xfId="0" applyBorder="1"/>
    <xf numFmtId="0" fontId="0" fillId="0" borderId="12" xfId="0" applyBorder="1"/>
    <xf numFmtId="0" fontId="3" fillId="2" borderId="18" xfId="0" applyFont="1" applyFill="1" applyBorder="1"/>
    <xf numFmtId="0" fontId="3" fillId="2" borderId="19" xfId="0" applyFont="1" applyFill="1" applyBorder="1"/>
    <xf numFmtId="0" fontId="3" fillId="2" borderId="20" xfId="0" applyFont="1" applyFill="1" applyBorder="1"/>
    <xf numFmtId="0" fontId="0" fillId="0" borderId="13" xfId="0" applyBorder="1"/>
    <xf numFmtId="0" fontId="0" fillId="0" borderId="0" xfId="0"/>
    <xf numFmtId="0" fontId="0" fillId="0" borderId="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4" fillId="0" borderId="14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54" xfId="0" applyBorder="1" applyAlignment="1">
      <alignment vertical="top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vertical="top" wrapText="1"/>
    </xf>
    <xf numFmtId="0" fontId="9" fillId="0" borderId="38" xfId="1" applyBorder="1" applyAlignment="1">
      <alignment horizontal="center"/>
    </xf>
    <xf numFmtId="0" fontId="9" fillId="0" borderId="39" xfId="1" applyBorder="1" applyAlignment="1">
      <alignment horizontal="center"/>
    </xf>
    <xf numFmtId="0" fontId="9" fillId="0" borderId="42" xfId="1" applyBorder="1" applyAlignment="1">
      <alignment horizontal="center"/>
    </xf>
    <xf numFmtId="0" fontId="9" fillId="0" borderId="43" xfId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 applyAlignment="1">
      <alignment horizontal="left"/>
    </xf>
    <xf numFmtId="3" fontId="5" fillId="0" borderId="33" xfId="0" applyNumberFormat="1" applyFont="1" applyBorder="1" applyAlignment="1">
      <alignment horizontal="right"/>
    </xf>
    <xf numFmtId="3" fontId="5" fillId="0" borderId="55" xfId="0" applyNumberFormat="1" applyFont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2" xfId="1" applyNumberFormat="1" applyBorder="1" applyAlignment="1">
      <alignment horizontal="center"/>
    </xf>
    <xf numFmtId="0" fontId="9" fillId="0" borderId="44" xfId="1" applyBorder="1" applyAlignment="1">
      <alignment horizontal="center" shrinkToFit="1"/>
    </xf>
    <xf numFmtId="0" fontId="9" fillId="0" borderId="45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228600</xdr:colOff>
      <xdr:row>8</xdr:row>
      <xdr:rowOff>38100</xdr:rowOff>
    </xdr:from>
    <xdr:to>
      <xdr:col>6</xdr:col>
      <xdr:colOff>610642</xdr:colOff>
      <xdr:row>10</xdr:row>
      <xdr:rowOff>351338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504950"/>
          <a:ext cx="2391817" cy="6370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0"/>
  <sheetViews>
    <sheetView tabSelected="1" zoomScaleNormal="100" zoomScaleSheetLayoutView="100" workbookViewId="0">
      <selection activeCell="C19" sqref="C1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8554687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/>
      <c r="G3" s="6"/>
    </row>
    <row r="4" spans="1:57" ht="12.95" customHeight="1" x14ac:dyDescent="0.2">
      <c r="A4" s="7"/>
      <c r="B4" s="8"/>
      <c r="C4" s="144" t="s">
        <v>233</v>
      </c>
      <c r="D4" s="145"/>
      <c r="E4" s="145"/>
      <c r="F4" s="145"/>
      <c r="G4" s="146"/>
    </row>
    <row r="5" spans="1:57" ht="12.95" customHeight="1" x14ac:dyDescent="0.2">
      <c r="A5" s="10" t="s">
        <v>4</v>
      </c>
      <c r="B5" s="11"/>
      <c r="C5" s="147" t="s">
        <v>5</v>
      </c>
      <c r="D5" s="148"/>
      <c r="E5" s="148"/>
      <c r="F5" s="148"/>
      <c r="G5" s="149"/>
    </row>
    <row r="6" spans="1:57" ht="12.95" customHeight="1" x14ac:dyDescent="0.2">
      <c r="A6" s="7"/>
      <c r="B6" s="8"/>
      <c r="C6" s="150" t="s">
        <v>47</v>
      </c>
      <c r="D6" s="151"/>
      <c r="E6" s="151"/>
      <c r="F6" s="151"/>
      <c r="G6" s="152"/>
    </row>
    <row r="7" spans="1:57" x14ac:dyDescent="0.2">
      <c r="A7" s="10" t="s">
        <v>6</v>
      </c>
      <c r="B7" s="12"/>
      <c r="C7" s="159" t="s">
        <v>49</v>
      </c>
      <c r="D7" s="159"/>
      <c r="E7" s="159"/>
      <c r="F7" s="159"/>
      <c r="G7" s="160"/>
    </row>
    <row r="8" spans="1:57" ht="15" customHeight="1" x14ac:dyDescent="0.2">
      <c r="A8" s="10" t="s">
        <v>7</v>
      </c>
      <c r="B8" s="12"/>
      <c r="C8" s="132" t="s">
        <v>52</v>
      </c>
      <c r="D8" s="133"/>
      <c r="E8" s="13"/>
      <c r="F8" s="12"/>
      <c r="G8" s="15"/>
    </row>
    <row r="9" spans="1:57" x14ac:dyDescent="0.2">
      <c r="A9" s="16"/>
      <c r="B9" s="17"/>
      <c r="C9" s="140" t="s">
        <v>51</v>
      </c>
      <c r="D9" s="17"/>
      <c r="E9" s="147"/>
      <c r="F9" s="148"/>
      <c r="G9" s="149"/>
    </row>
    <row r="10" spans="1:57" ht="12.75" customHeight="1" x14ac:dyDescent="0.2">
      <c r="A10" s="19" t="s">
        <v>50</v>
      </c>
      <c r="C10" s="161" t="s">
        <v>232</v>
      </c>
      <c r="D10" s="162"/>
      <c r="E10" s="153"/>
      <c r="F10" s="154"/>
      <c r="G10" s="155"/>
      <c r="BA10" s="21"/>
      <c r="BB10" s="21"/>
      <c r="BC10" s="21"/>
      <c r="BD10" s="21"/>
      <c r="BE10" s="21"/>
    </row>
    <row r="11" spans="1:57" ht="30" customHeight="1" x14ac:dyDescent="0.2">
      <c r="A11" s="19"/>
      <c r="C11" s="163"/>
      <c r="D11" s="164"/>
      <c r="E11" s="156"/>
      <c r="F11" s="157"/>
      <c r="G11" s="158"/>
    </row>
    <row r="12" spans="1:57" ht="28.5" customHeight="1" thickBot="1" x14ac:dyDescent="0.25">
      <c r="A12" s="136" t="s">
        <v>8</v>
      </c>
      <c r="B12" s="137"/>
      <c r="C12" s="137"/>
      <c r="D12" s="137"/>
      <c r="E12" s="138"/>
      <c r="F12" s="138"/>
      <c r="G12" s="139"/>
    </row>
    <row r="13" spans="1:57" ht="15.95" customHeight="1" x14ac:dyDescent="0.2">
      <c r="A13" s="22"/>
      <c r="B13" s="23" t="s">
        <v>9</v>
      </c>
      <c r="C13" s="24">
        <f>Rekapitulace!F28</f>
        <v>3849189</v>
      </c>
      <c r="D13" s="27" t="str">
        <f>Rekapitulace!A33</f>
        <v>Zařízení staveniště</v>
      </c>
      <c r="E13" s="134"/>
      <c r="F13" s="135"/>
      <c r="G13" s="24">
        <v>0</v>
      </c>
    </row>
    <row r="14" spans="1:57" ht="15.95" customHeight="1" x14ac:dyDescent="0.2">
      <c r="A14" s="22"/>
      <c r="B14" s="23" t="s">
        <v>10</v>
      </c>
      <c r="C14" s="24">
        <f>Rekapitulace!H28</f>
        <v>892400</v>
      </c>
      <c r="D14" s="16"/>
      <c r="E14" s="25"/>
      <c r="F14" s="26"/>
      <c r="G14" s="24"/>
    </row>
    <row r="15" spans="1:57" ht="15.95" customHeight="1" x14ac:dyDescent="0.2">
      <c r="A15" s="16" t="s">
        <v>11</v>
      </c>
      <c r="B15" s="23"/>
      <c r="C15" s="24">
        <f>SUM(C13:C14)</f>
        <v>4741589</v>
      </c>
      <c r="D15" s="28"/>
      <c r="E15" s="25"/>
      <c r="F15" s="26"/>
      <c r="G15" s="24"/>
    </row>
    <row r="16" spans="1:57" ht="15.95" customHeight="1" x14ac:dyDescent="0.2">
      <c r="A16" s="27"/>
      <c r="B16" s="23"/>
      <c r="C16" s="24"/>
      <c r="D16" s="16"/>
      <c r="E16" s="25"/>
      <c r="F16" s="26"/>
      <c r="G16" s="24"/>
    </row>
    <row r="17" spans="1:8" ht="15.95" customHeight="1" thickBot="1" x14ac:dyDescent="0.25">
      <c r="A17" s="16" t="s">
        <v>48</v>
      </c>
      <c r="B17" s="17"/>
      <c r="C17" s="29">
        <f>C15+G17</f>
        <v>4741589</v>
      </c>
      <c r="D17" s="30" t="s">
        <v>12</v>
      </c>
      <c r="E17" s="31"/>
      <c r="F17" s="32"/>
      <c r="G17" s="24">
        <f>VRN</f>
        <v>0</v>
      </c>
    </row>
    <row r="18" spans="1:8" x14ac:dyDescent="0.2">
      <c r="A18" s="3" t="s">
        <v>13</v>
      </c>
      <c r="B18" s="5"/>
      <c r="C18" s="33" t="s">
        <v>14</v>
      </c>
      <c r="D18" s="5"/>
      <c r="E18" s="33" t="s">
        <v>15</v>
      </c>
      <c r="F18" s="5"/>
      <c r="G18" s="6"/>
    </row>
    <row r="19" spans="1:8" x14ac:dyDescent="0.2">
      <c r="A19" s="10"/>
      <c r="B19" s="12"/>
      <c r="C19" s="13" t="s">
        <v>234</v>
      </c>
      <c r="D19" s="12"/>
      <c r="E19" s="13" t="s">
        <v>16</v>
      </c>
      <c r="F19" s="12"/>
      <c r="G19" s="14"/>
    </row>
    <row r="20" spans="1:8" x14ac:dyDescent="0.2">
      <c r="A20" s="19" t="s">
        <v>17</v>
      </c>
      <c r="B20" s="34"/>
      <c r="C20" s="20" t="s">
        <v>231</v>
      </c>
      <c r="E20" s="20" t="s">
        <v>17</v>
      </c>
      <c r="G20" s="9"/>
    </row>
    <row r="21" spans="1:8" x14ac:dyDescent="0.2">
      <c r="A21" s="19"/>
      <c r="B21" s="35"/>
      <c r="C21" s="20" t="s">
        <v>18</v>
      </c>
      <c r="E21" s="20" t="s">
        <v>19</v>
      </c>
      <c r="G21" s="9"/>
    </row>
    <row r="22" spans="1:8" x14ac:dyDescent="0.2">
      <c r="A22" s="19"/>
      <c r="C22" s="20"/>
      <c r="E22" s="20"/>
      <c r="G22" s="9"/>
    </row>
    <row r="23" spans="1:8" ht="81" customHeight="1" x14ac:dyDescent="0.2">
      <c r="A23" s="19"/>
      <c r="C23" s="20"/>
      <c r="E23" s="20"/>
      <c r="G23" s="9"/>
    </row>
    <row r="24" spans="1:8" x14ac:dyDescent="0.2">
      <c r="A24" s="10" t="s">
        <v>20</v>
      </c>
      <c r="B24" s="12"/>
      <c r="C24" s="36">
        <v>0</v>
      </c>
      <c r="D24" s="12" t="s">
        <v>21</v>
      </c>
      <c r="E24" s="13"/>
      <c r="F24" s="37">
        <v>0</v>
      </c>
      <c r="G24" s="14"/>
    </row>
    <row r="25" spans="1:8" x14ac:dyDescent="0.2">
      <c r="A25" s="10" t="s">
        <v>20</v>
      </c>
      <c r="B25" s="12"/>
      <c r="C25" s="36">
        <v>15</v>
      </c>
      <c r="D25" s="12" t="s">
        <v>21</v>
      </c>
      <c r="E25" s="13"/>
      <c r="F25" s="37">
        <v>0</v>
      </c>
      <c r="G25" s="14"/>
    </row>
    <row r="26" spans="1:8" x14ac:dyDescent="0.2">
      <c r="A26" s="10" t="s">
        <v>22</v>
      </c>
      <c r="B26" s="12"/>
      <c r="C26" s="36">
        <v>15</v>
      </c>
      <c r="D26" s="12" t="s">
        <v>21</v>
      </c>
      <c r="E26" s="13"/>
      <c r="F26" s="38">
        <f>ROUND(PRODUCT(F25,C26/100),1)</f>
        <v>0</v>
      </c>
      <c r="G26" s="18"/>
    </row>
    <row r="27" spans="1:8" x14ac:dyDescent="0.2">
      <c r="A27" s="10" t="s">
        <v>20</v>
      </c>
      <c r="B27" s="12"/>
      <c r="C27" s="36">
        <v>21</v>
      </c>
      <c r="D27" s="12" t="s">
        <v>21</v>
      </c>
      <c r="E27" s="13"/>
      <c r="F27" s="37">
        <f>C17</f>
        <v>4741589</v>
      </c>
      <c r="G27" s="14"/>
    </row>
    <row r="28" spans="1:8" x14ac:dyDescent="0.2">
      <c r="A28" s="10" t="s">
        <v>22</v>
      </c>
      <c r="B28" s="12"/>
      <c r="C28" s="36">
        <v>21</v>
      </c>
      <c r="D28" s="12" t="s">
        <v>21</v>
      </c>
      <c r="E28" s="13"/>
      <c r="F28" s="38">
        <f>ROUND(PRODUCT(F27,C28/100),1)</f>
        <v>995733.7</v>
      </c>
      <c r="G28" s="18"/>
    </row>
    <row r="29" spans="1:8" s="44" customFormat="1" ht="19.5" customHeight="1" thickBot="1" x14ac:dyDescent="0.3">
      <c r="A29" s="39" t="s">
        <v>23</v>
      </c>
      <c r="B29" s="40"/>
      <c r="C29" s="40"/>
      <c r="D29" s="40"/>
      <c r="E29" s="41"/>
      <c r="F29" s="42">
        <f>CEILING(SUM(F24:F28),IF(SUM(F24:F28)&gt;=0,1,-1))</f>
        <v>5737323</v>
      </c>
      <c r="G29" s="43"/>
    </row>
    <row r="31" spans="1:8" x14ac:dyDescent="0.2">
      <c r="A31" t="s">
        <v>24</v>
      </c>
      <c r="H31" t="s">
        <v>3</v>
      </c>
    </row>
    <row r="32" spans="1:8" ht="14.25" customHeight="1" x14ac:dyDescent="0.2">
      <c r="B32" s="166"/>
      <c r="C32" s="166"/>
      <c r="D32" s="166"/>
      <c r="E32" s="166"/>
      <c r="F32" s="166"/>
      <c r="G32" s="166"/>
      <c r="H32" t="s">
        <v>3</v>
      </c>
    </row>
    <row r="33" spans="1:8" ht="12.75" customHeight="1" x14ac:dyDescent="0.2">
      <c r="A33" s="45"/>
      <c r="B33" s="166"/>
      <c r="C33" s="166"/>
      <c r="D33" s="166"/>
      <c r="E33" s="166"/>
      <c r="F33" s="166"/>
      <c r="G33" s="166"/>
      <c r="H33" t="s">
        <v>3</v>
      </c>
    </row>
    <row r="34" spans="1:8" x14ac:dyDescent="0.2">
      <c r="A34" s="45"/>
      <c r="B34" s="166"/>
      <c r="C34" s="166"/>
      <c r="D34" s="166"/>
      <c r="E34" s="166"/>
      <c r="F34" s="166"/>
      <c r="G34" s="166"/>
      <c r="H34" t="s">
        <v>3</v>
      </c>
    </row>
    <row r="35" spans="1:8" x14ac:dyDescent="0.2">
      <c r="A35" s="45"/>
      <c r="B35" s="166"/>
      <c r="C35" s="166"/>
      <c r="D35" s="166"/>
      <c r="E35" s="166"/>
      <c r="F35" s="166"/>
      <c r="G35" s="166"/>
      <c r="H35" t="s">
        <v>3</v>
      </c>
    </row>
    <row r="36" spans="1:8" x14ac:dyDescent="0.2">
      <c r="A36" s="45"/>
      <c r="B36" s="166"/>
      <c r="C36" s="166"/>
      <c r="D36" s="166"/>
      <c r="E36" s="166"/>
      <c r="F36" s="166"/>
      <c r="G36" s="166"/>
      <c r="H36" t="s">
        <v>3</v>
      </c>
    </row>
    <row r="37" spans="1:8" x14ac:dyDescent="0.2">
      <c r="A37" s="45"/>
      <c r="B37" s="166"/>
      <c r="C37" s="166"/>
      <c r="D37" s="166"/>
      <c r="E37" s="166"/>
      <c r="F37" s="166"/>
      <c r="G37" s="166"/>
      <c r="H37" t="s">
        <v>3</v>
      </c>
    </row>
    <row r="38" spans="1:8" x14ac:dyDescent="0.2">
      <c r="A38" s="45"/>
      <c r="B38" s="166"/>
      <c r="C38" s="166"/>
      <c r="D38" s="166"/>
      <c r="E38" s="166"/>
      <c r="F38" s="166"/>
      <c r="G38" s="166"/>
      <c r="H38" t="s">
        <v>3</v>
      </c>
    </row>
    <row r="39" spans="1:8" x14ac:dyDescent="0.2">
      <c r="A39" s="45"/>
      <c r="B39" s="166"/>
      <c r="C39" s="166"/>
      <c r="D39" s="166"/>
      <c r="E39" s="166"/>
      <c r="F39" s="166"/>
      <c r="G39" s="166"/>
      <c r="H39" t="s">
        <v>3</v>
      </c>
    </row>
    <row r="40" spans="1:8" ht="3" customHeight="1" x14ac:dyDescent="0.2">
      <c r="A40" s="45"/>
      <c r="B40" s="166"/>
      <c r="C40" s="166"/>
      <c r="D40" s="166"/>
      <c r="E40" s="166"/>
      <c r="F40" s="166"/>
      <c r="G40" s="166"/>
      <c r="H40" t="s">
        <v>3</v>
      </c>
    </row>
    <row r="41" spans="1:8" x14ac:dyDescent="0.2">
      <c r="B41" s="165"/>
      <c r="C41" s="165"/>
      <c r="D41" s="165"/>
      <c r="E41" s="165"/>
      <c r="F41" s="165"/>
      <c r="G41" s="165"/>
    </row>
    <row r="42" spans="1:8" x14ac:dyDescent="0.2">
      <c r="B42" s="165"/>
      <c r="C42" s="165"/>
      <c r="D42" s="165"/>
      <c r="E42" s="165"/>
      <c r="F42" s="165"/>
      <c r="G42" s="165"/>
    </row>
    <row r="43" spans="1:8" x14ac:dyDescent="0.2">
      <c r="B43" s="165"/>
      <c r="C43" s="165"/>
      <c r="D43" s="165"/>
      <c r="E43" s="165"/>
      <c r="F43" s="165"/>
      <c r="G43" s="165"/>
    </row>
    <row r="44" spans="1:8" x14ac:dyDescent="0.2">
      <c r="B44" s="165"/>
      <c r="C44" s="165"/>
      <c r="D44" s="165"/>
      <c r="E44" s="165"/>
      <c r="F44" s="165"/>
      <c r="G44" s="165"/>
    </row>
    <row r="45" spans="1:8" x14ac:dyDescent="0.2">
      <c r="B45" s="165"/>
      <c r="C45" s="165"/>
      <c r="D45" s="165"/>
      <c r="E45" s="165"/>
      <c r="F45" s="165"/>
      <c r="G45" s="165"/>
    </row>
    <row r="46" spans="1:8" x14ac:dyDescent="0.2">
      <c r="B46" s="165"/>
      <c r="C46" s="165"/>
      <c r="D46" s="165"/>
      <c r="E46" s="165"/>
      <c r="F46" s="165"/>
      <c r="G46" s="165"/>
    </row>
    <row r="47" spans="1:8" x14ac:dyDescent="0.2">
      <c r="B47" s="165"/>
      <c r="C47" s="165"/>
      <c r="D47" s="165"/>
      <c r="E47" s="165"/>
      <c r="F47" s="165"/>
      <c r="G47" s="165"/>
    </row>
    <row r="48" spans="1:8" x14ac:dyDescent="0.2">
      <c r="B48" s="165"/>
      <c r="C48" s="165"/>
      <c r="D48" s="165"/>
      <c r="E48" s="165"/>
      <c r="F48" s="165"/>
      <c r="G48" s="165"/>
    </row>
    <row r="49" spans="2:7" x14ac:dyDescent="0.2">
      <c r="B49" s="165"/>
      <c r="C49" s="165"/>
      <c r="D49" s="165"/>
      <c r="E49" s="165"/>
      <c r="F49" s="165"/>
      <c r="G49" s="165"/>
    </row>
    <row r="50" spans="2:7" x14ac:dyDescent="0.2">
      <c r="B50" s="165"/>
      <c r="C50" s="165"/>
      <c r="D50" s="165"/>
      <c r="E50" s="165"/>
      <c r="F50" s="165"/>
      <c r="G50" s="165"/>
    </row>
  </sheetData>
  <mergeCells count="17">
    <mergeCell ref="B42:G42"/>
    <mergeCell ref="B32:G40"/>
    <mergeCell ref="B41:G41"/>
    <mergeCell ref="B49:G49"/>
    <mergeCell ref="B50:G50"/>
    <mergeCell ref="B43:G43"/>
    <mergeCell ref="B44:G44"/>
    <mergeCell ref="B45:G45"/>
    <mergeCell ref="B46:G46"/>
    <mergeCell ref="B47:G47"/>
    <mergeCell ref="B48:G48"/>
    <mergeCell ref="C4:G4"/>
    <mergeCell ref="C5:G5"/>
    <mergeCell ref="C6:G6"/>
    <mergeCell ref="E9:G11"/>
    <mergeCell ref="C7:G7"/>
    <mergeCell ref="C10:D1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5"/>
  <sheetViews>
    <sheetView topLeftCell="A4" zoomScale="120" zoomScaleNormal="120" zoomScaleSheetLayoutView="100" workbookViewId="0">
      <selection activeCell="F42" sqref="F42"/>
    </sheetView>
  </sheetViews>
  <sheetFormatPr defaultRowHeight="12.75" x14ac:dyDescent="0.2"/>
  <cols>
    <col min="1" max="1" width="6.2851562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12" max="13" width="9.140625" hidden="1" customWidth="1"/>
    <col min="14" max="14" width="2.42578125" customWidth="1"/>
    <col min="15" max="21" width="9.140625" hidden="1" customWidth="1"/>
    <col min="22" max="22" width="7.42578125" customWidth="1"/>
    <col min="23" max="23" width="5.140625" hidden="1" customWidth="1"/>
    <col min="24" max="25" width="9.140625" hidden="1" customWidth="1"/>
    <col min="26" max="26" width="2.28515625" customWidth="1"/>
    <col min="27" max="27" width="4.85546875" customWidth="1"/>
    <col min="28" max="28" width="4.28515625" customWidth="1"/>
    <col min="29" max="29" width="3.7109375" customWidth="1"/>
    <col min="30" max="30" width="3.28515625" customWidth="1"/>
    <col min="31" max="31" width="3.140625" customWidth="1"/>
    <col min="32" max="32" width="5.140625" customWidth="1"/>
    <col min="33" max="33" width="4" customWidth="1"/>
    <col min="34" max="34" width="4.42578125" customWidth="1"/>
    <col min="35" max="35" width="4.140625" customWidth="1"/>
    <col min="36" max="36" width="3.85546875" customWidth="1"/>
    <col min="37" max="37" width="6.42578125" customWidth="1"/>
    <col min="38" max="38" width="4" customWidth="1"/>
    <col min="39" max="39" width="5.85546875" customWidth="1"/>
    <col min="40" max="40" width="5.28515625" customWidth="1"/>
    <col min="41" max="41" width="7.140625" customWidth="1"/>
    <col min="42" max="42" width="6.85546875" customWidth="1"/>
    <col min="43" max="43" width="4.42578125" customWidth="1"/>
    <col min="44" max="44" width="2.7109375" customWidth="1"/>
    <col min="45" max="45" width="4.140625" customWidth="1"/>
    <col min="46" max="46" width="5.140625" customWidth="1"/>
    <col min="47" max="47" width="4.7109375" customWidth="1"/>
    <col min="48" max="48" width="3.85546875" customWidth="1"/>
    <col min="49" max="49" width="2.42578125" customWidth="1"/>
    <col min="50" max="50" width="6.5703125" customWidth="1"/>
    <col min="51" max="51" width="5.5703125" customWidth="1"/>
    <col min="52" max="57" width="9.140625" hidden="1" customWidth="1"/>
  </cols>
  <sheetData>
    <row r="1" spans="1:9" ht="13.5" thickTop="1" x14ac:dyDescent="0.2">
      <c r="A1" s="167" t="s">
        <v>4</v>
      </c>
      <c r="B1" s="168"/>
      <c r="C1" s="46" t="str">
        <f>CONCATENATE(cislostavby," ",nazevstavby)</f>
        <v xml:space="preserve"> Přístavba ZŠ a MŠ Kyjov, Za Humny</v>
      </c>
      <c r="D1" s="47"/>
      <c r="E1" s="48"/>
      <c r="F1" s="47"/>
      <c r="G1" s="47"/>
      <c r="H1" s="49"/>
      <c r="I1" s="50"/>
    </row>
    <row r="2" spans="1:9" ht="13.5" thickBot="1" x14ac:dyDescent="0.25">
      <c r="A2" s="169" t="s">
        <v>1</v>
      </c>
      <c r="B2" s="170"/>
      <c r="C2" s="51" t="str">
        <f>CONCATENATE(cisloobjektu," ",nazevobjektu)</f>
        <v xml:space="preserve"> Projekt interiéru </v>
      </c>
      <c r="D2" s="52"/>
      <c r="E2" s="53"/>
      <c r="F2" s="52"/>
      <c r="G2" s="171"/>
      <c r="H2" s="171"/>
      <c r="I2" s="172"/>
    </row>
    <row r="3" spans="1:9" ht="13.5" thickTop="1" x14ac:dyDescent="0.2"/>
    <row r="4" spans="1:9" ht="19.5" customHeight="1" x14ac:dyDescent="0.25">
      <c r="A4" s="54" t="s">
        <v>190</v>
      </c>
      <c r="B4" s="1"/>
      <c r="C4" s="1"/>
      <c r="D4" s="1"/>
      <c r="E4" s="1"/>
      <c r="F4" s="1"/>
      <c r="G4" s="1"/>
      <c r="H4" s="1"/>
      <c r="I4" s="1"/>
    </row>
    <row r="5" spans="1:9" ht="13.5" thickBot="1" x14ac:dyDescent="0.25"/>
    <row r="6" spans="1:9" ht="13.5" thickBot="1" x14ac:dyDescent="0.25">
      <c r="A6" s="55"/>
      <c r="B6" s="56" t="s">
        <v>53</v>
      </c>
      <c r="C6" s="56"/>
      <c r="D6" s="57"/>
      <c r="E6" s="58"/>
      <c r="F6" s="59" t="s">
        <v>25</v>
      </c>
      <c r="G6" s="59"/>
      <c r="H6" s="59" t="s">
        <v>26</v>
      </c>
      <c r="I6" s="60"/>
    </row>
    <row r="7" spans="1:9" x14ac:dyDescent="0.2">
      <c r="A7" s="125"/>
      <c r="B7" s="61" t="str">
        <f>Položky!C12</f>
        <v>1.02  Zádveří</v>
      </c>
      <c r="D7" s="62"/>
      <c r="E7" s="126"/>
      <c r="F7" s="127">
        <f>Položky!J12</f>
        <v>30226</v>
      </c>
      <c r="G7" s="127"/>
      <c r="H7" s="127">
        <f>Položky!K12</f>
        <v>5400</v>
      </c>
      <c r="I7" s="128"/>
    </row>
    <row r="8" spans="1:9" x14ac:dyDescent="0.2">
      <c r="A8" s="125"/>
      <c r="B8" s="61" t="str">
        <f>Položky!C24</f>
        <v>1.03 Čekárna</v>
      </c>
      <c r="D8" s="62"/>
      <c r="E8" s="126"/>
      <c r="F8" s="127">
        <f>Položky!J24</f>
        <v>130124</v>
      </c>
      <c r="G8" s="127"/>
      <c r="H8" s="127">
        <f>Položky!K24</f>
        <v>43500</v>
      </c>
      <c r="I8" s="128"/>
    </row>
    <row r="9" spans="1:9" x14ac:dyDescent="0.2">
      <c r="A9" s="125"/>
      <c r="B9" s="61" t="str">
        <f>Položky!C34</f>
        <v>1.04 Herna</v>
      </c>
      <c r="D9" s="62"/>
      <c r="E9" s="126"/>
      <c r="F9" s="127">
        <f>Položky!J34</f>
        <v>102384</v>
      </c>
      <c r="G9" s="127"/>
      <c r="H9" s="127">
        <f>Položky!K34</f>
        <v>28500</v>
      </c>
      <c r="I9" s="128"/>
    </row>
    <row r="10" spans="1:9" x14ac:dyDescent="0.2">
      <c r="A10" s="125"/>
      <c r="B10" s="61" t="str">
        <f>Položky!C42</f>
        <v>1.05 Kancelář</v>
      </c>
      <c r="D10" s="62"/>
      <c r="E10" s="126"/>
      <c r="F10" s="127">
        <f>Položky!J42</f>
        <v>59260</v>
      </c>
      <c r="G10" s="127"/>
      <c r="H10" s="127">
        <f>Položky!K42</f>
        <v>23500</v>
      </c>
      <c r="I10" s="128"/>
    </row>
    <row r="11" spans="1:9" x14ac:dyDescent="0.2">
      <c r="A11" s="125"/>
      <c r="B11" s="61" t="str">
        <f>Položky!C53</f>
        <v>1.06 Kancelář- poradna</v>
      </c>
      <c r="D11" s="62"/>
      <c r="E11" s="126"/>
      <c r="F11" s="127">
        <f>Položky!J53</f>
        <v>66290</v>
      </c>
      <c r="G11" s="127"/>
      <c r="H11" s="127">
        <f>Položky!K53</f>
        <v>25500</v>
      </c>
      <c r="I11" s="128"/>
    </row>
    <row r="12" spans="1:9" x14ac:dyDescent="0.2">
      <c r="A12" s="125"/>
      <c r="B12" s="61" t="str">
        <f>Položky!C64</f>
        <v>1.07 Kancelář- poradna</v>
      </c>
      <c r="D12" s="62"/>
      <c r="E12" s="126"/>
      <c r="F12" s="127">
        <f>Položky!J64</f>
        <v>66290</v>
      </c>
      <c r="G12" s="127"/>
      <c r="H12" s="127">
        <f>Položky!K64</f>
        <v>23500</v>
      </c>
      <c r="I12" s="128"/>
    </row>
    <row r="13" spans="1:9" x14ac:dyDescent="0.2">
      <c r="A13" s="125"/>
      <c r="B13" s="61" t="str">
        <f>Položky!C76</f>
        <v>1.08 Kancelář- poradna</v>
      </c>
      <c r="D13" s="62"/>
      <c r="E13" s="126"/>
      <c r="F13" s="127">
        <f>Položky!J76</f>
        <v>68860</v>
      </c>
      <c r="G13" s="127"/>
      <c r="H13" s="127">
        <f>Položky!K76</f>
        <v>23500</v>
      </c>
      <c r="I13" s="128"/>
    </row>
    <row r="14" spans="1:9" x14ac:dyDescent="0.2">
      <c r="A14" s="125"/>
      <c r="B14" s="61" t="str">
        <f>Položky!C88</f>
        <v>1.09 Kancelář- poradna</v>
      </c>
      <c r="D14" s="62"/>
      <c r="E14" s="126"/>
      <c r="F14" s="127">
        <f>Položky!J88</f>
        <v>68860</v>
      </c>
      <c r="G14" s="127"/>
      <c r="H14" s="127">
        <f>Položky!K88</f>
        <v>23500</v>
      </c>
      <c r="I14" s="128"/>
    </row>
    <row r="15" spans="1:9" x14ac:dyDescent="0.2">
      <c r="A15" s="125"/>
      <c r="B15" s="61" t="str">
        <f>Položky!C100</f>
        <v>1.10 Kancelář- poradna</v>
      </c>
      <c r="D15" s="62"/>
      <c r="E15" s="126"/>
      <c r="F15" s="127">
        <f>Položky!J100</f>
        <v>89398</v>
      </c>
      <c r="G15" s="127"/>
      <c r="H15" s="127">
        <f>Položky!K100</f>
        <v>28800</v>
      </c>
      <c r="I15" s="128"/>
    </row>
    <row r="16" spans="1:9" x14ac:dyDescent="0.2">
      <c r="A16" s="125"/>
      <c r="B16" s="61" t="str">
        <f>Položky!C113</f>
        <v>1.18,19,20 Čekárna ZŠ</v>
      </c>
      <c r="D16" s="62"/>
      <c r="E16" s="126"/>
      <c r="F16" s="127">
        <f>Položky!J113</f>
        <v>391508</v>
      </c>
      <c r="G16" s="127"/>
      <c r="H16" s="127">
        <f>Položky!K113</f>
        <v>42000</v>
      </c>
      <c r="I16" s="128"/>
    </row>
    <row r="17" spans="1:57" x14ac:dyDescent="0.2">
      <c r="A17" s="125"/>
      <c r="B17" s="61" t="str">
        <f>Položky!C141</f>
        <v>1.21 Učebna</v>
      </c>
      <c r="D17" s="62"/>
      <c r="E17" s="126"/>
      <c r="F17" s="127">
        <f>Položky!J141</f>
        <v>375193</v>
      </c>
      <c r="G17" s="127"/>
      <c r="H17" s="127">
        <f>Položky!K141</f>
        <v>72000</v>
      </c>
      <c r="I17" s="128"/>
    </row>
    <row r="18" spans="1:57" x14ac:dyDescent="0.2">
      <c r="A18" s="125"/>
      <c r="B18" s="61" t="str">
        <f>Položky!C169</f>
        <v>1.22 Učebna</v>
      </c>
      <c r="D18" s="62"/>
      <c r="E18" s="126"/>
      <c r="F18" s="127">
        <f>Položky!J169</f>
        <v>370993</v>
      </c>
      <c r="G18" s="127"/>
      <c r="H18" s="127">
        <f>Položky!K169</f>
        <v>72000</v>
      </c>
      <c r="I18" s="128"/>
    </row>
    <row r="19" spans="1:57" x14ac:dyDescent="0.2">
      <c r="A19" s="125"/>
      <c r="B19" s="61" t="str">
        <f>Položky!C196</f>
        <v>1.23 Učebna</v>
      </c>
      <c r="D19" s="62"/>
      <c r="E19" s="126"/>
      <c r="F19" s="127">
        <f>Položky!J196</f>
        <v>367193</v>
      </c>
      <c r="G19" s="127"/>
      <c r="H19" s="127">
        <f>Položky!K196</f>
        <v>72000</v>
      </c>
      <c r="I19" s="128"/>
    </row>
    <row r="20" spans="1:57" x14ac:dyDescent="0.2">
      <c r="A20" s="125"/>
      <c r="B20" s="61" t="str">
        <f>Položky!C216</f>
        <v>1.30,29 Ergoterapeutická učebna - dílna</v>
      </c>
      <c r="D20" s="62"/>
      <c r="E20" s="126"/>
      <c r="F20" s="127">
        <f>Položky!J216</f>
        <v>270483</v>
      </c>
      <c r="G20" s="127"/>
      <c r="H20" s="127">
        <f>Položky!K216</f>
        <v>53000</v>
      </c>
      <c r="I20" s="128"/>
    </row>
    <row r="21" spans="1:57" x14ac:dyDescent="0.2">
      <c r="A21" s="125"/>
      <c r="B21" s="61" t="str">
        <f>Položky!C228</f>
        <v>1.36-39 Cvičný byt</v>
      </c>
      <c r="D21" s="62"/>
      <c r="E21" s="126"/>
      <c r="F21" s="127">
        <f>Položky!J228</f>
        <v>67900</v>
      </c>
      <c r="G21" s="127"/>
      <c r="H21" s="127">
        <f>Položky!K228</f>
        <v>40000</v>
      </c>
      <c r="I21" s="128"/>
    </row>
    <row r="22" spans="1:57" x14ac:dyDescent="0.2">
      <c r="A22" s="125"/>
      <c r="B22" s="61" t="str">
        <f>Položky!C237</f>
        <v>1.31 Kabinet</v>
      </c>
      <c r="D22" s="62"/>
      <c r="E22" s="126"/>
      <c r="F22" s="127">
        <f>Položky!J237</f>
        <v>50200</v>
      </c>
      <c r="G22" s="127"/>
      <c r="H22" s="127">
        <f>Položky!K237</f>
        <v>23500</v>
      </c>
      <c r="I22" s="128"/>
    </row>
    <row r="23" spans="1:57" x14ac:dyDescent="0.2">
      <c r="A23" s="125"/>
      <c r="B23" s="61" t="str">
        <f>Položky!C246</f>
        <v>1.32 Kabinet</v>
      </c>
      <c r="D23" s="62"/>
      <c r="E23" s="126"/>
      <c r="F23" s="127">
        <f>Položky!J246</f>
        <v>50200</v>
      </c>
      <c r="G23" s="127"/>
      <c r="H23" s="127">
        <f>Položky!K246</f>
        <v>23500</v>
      </c>
      <c r="I23" s="128"/>
    </row>
    <row r="24" spans="1:57" x14ac:dyDescent="0.2">
      <c r="A24" s="125"/>
      <c r="B24" s="61" t="str">
        <f>Položky!C255</f>
        <v>1.33 Kabinet</v>
      </c>
      <c r="D24" s="62"/>
      <c r="E24" s="126"/>
      <c r="F24" s="127">
        <f>Položky!J255</f>
        <v>50200</v>
      </c>
      <c r="G24" s="127"/>
      <c r="H24" s="127">
        <f>Položky!K255</f>
        <v>23500</v>
      </c>
      <c r="I24" s="128"/>
    </row>
    <row r="25" spans="1:57" x14ac:dyDescent="0.2">
      <c r="A25" s="125"/>
      <c r="B25" s="61" t="str">
        <f>Položky!C279</f>
        <v>1.34 Relaxační místnost - Snoezelen</v>
      </c>
      <c r="D25" s="62"/>
      <c r="E25" s="126"/>
      <c r="F25" s="127">
        <f>Položky!J279</f>
        <v>662980</v>
      </c>
      <c r="G25" s="127"/>
      <c r="H25" s="127">
        <f>Položky!K279</f>
        <v>153000</v>
      </c>
      <c r="I25" s="128"/>
    </row>
    <row r="26" spans="1:57" x14ac:dyDescent="0.2">
      <c r="A26" s="125"/>
      <c r="B26" s="61" t="str">
        <f>Položky!C292</f>
        <v>1.35 Rehabilitace</v>
      </c>
      <c r="D26" s="62"/>
      <c r="E26" s="126"/>
      <c r="F26" s="127">
        <f>Položky!J292</f>
        <v>63297</v>
      </c>
      <c r="G26" s="127"/>
      <c r="H26" s="127">
        <f>Položky!K292</f>
        <v>25700</v>
      </c>
      <c r="I26" s="128"/>
    </row>
    <row r="27" spans="1:57" s="143" customFormat="1" ht="13.5" thickBot="1" x14ac:dyDescent="0.25">
      <c r="A27" s="125"/>
      <c r="B27" s="61" t="str">
        <f>Položky!C304</f>
        <v>2.02 Letní třída (střecha)</v>
      </c>
      <c r="D27" s="62"/>
      <c r="E27" s="126"/>
      <c r="F27" s="127">
        <f>Položky!J304</f>
        <v>447350</v>
      </c>
      <c r="G27" s="127"/>
      <c r="H27" s="127">
        <f>Položky!K304</f>
        <v>66500</v>
      </c>
      <c r="I27" s="128"/>
    </row>
    <row r="28" spans="1:57" s="68" customFormat="1" ht="13.5" thickBot="1" x14ac:dyDescent="0.25">
      <c r="A28" s="63"/>
      <c r="B28" s="56" t="s">
        <v>27</v>
      </c>
      <c r="C28" s="56"/>
      <c r="D28" s="64"/>
      <c r="E28" s="65"/>
      <c r="F28" s="66">
        <f>SUM(F7:F27)</f>
        <v>3849189</v>
      </c>
      <c r="G28" s="66"/>
      <c r="H28" s="66">
        <f>SUM(H7:H27)</f>
        <v>892400</v>
      </c>
      <c r="I28" s="67">
        <f>SUM(I7:I13)</f>
        <v>0</v>
      </c>
    </row>
    <row r="30" spans="1:57" ht="19.5" customHeight="1" x14ac:dyDescent="0.25">
      <c r="A30" s="1" t="s">
        <v>28</v>
      </c>
      <c r="B30" s="1"/>
      <c r="C30" s="1"/>
      <c r="D30" s="1"/>
      <c r="E30" s="1"/>
      <c r="F30" s="1"/>
      <c r="G30" s="69"/>
      <c r="H30" s="1"/>
      <c r="I30" s="1"/>
      <c r="BA30" s="21"/>
      <c r="BB30" s="21"/>
      <c r="BC30" s="21"/>
      <c r="BD30" s="21"/>
      <c r="BE30" s="21"/>
    </row>
    <row r="31" spans="1:57" ht="13.5" thickBot="1" x14ac:dyDescent="0.25"/>
    <row r="32" spans="1:57" x14ac:dyDescent="0.2">
      <c r="A32" s="70" t="s">
        <v>29</v>
      </c>
      <c r="B32" s="71"/>
      <c r="C32" s="71"/>
      <c r="D32" s="72"/>
      <c r="E32" s="73" t="s">
        <v>30</v>
      </c>
      <c r="F32" s="74" t="s">
        <v>31</v>
      </c>
      <c r="G32" s="75" t="s">
        <v>32</v>
      </c>
      <c r="H32" s="76"/>
      <c r="I32" s="77" t="s">
        <v>30</v>
      </c>
    </row>
    <row r="33" spans="1:53" x14ac:dyDescent="0.2">
      <c r="A33" s="78" t="s">
        <v>44</v>
      </c>
      <c r="B33" s="79"/>
      <c r="C33" s="79"/>
      <c r="D33" s="80"/>
      <c r="E33" s="81" t="s">
        <v>45</v>
      </c>
      <c r="F33" s="82">
        <v>0</v>
      </c>
      <c r="G33" s="83">
        <f>CHOOSE(BA33+1,HSV+PSV,HSV+PSV+Mont,HSV+PSV+Dodavka+Mont,HSV,PSV,Mont,Dodavka,Mont+Dodavka,0)</f>
        <v>3849189</v>
      </c>
      <c r="H33" s="84"/>
      <c r="I33" s="85">
        <f>E33+F33*G33/100</f>
        <v>0</v>
      </c>
      <c r="BA33">
        <v>0</v>
      </c>
    </row>
    <row r="34" spans="1:53" ht="13.5" thickBot="1" x14ac:dyDescent="0.25">
      <c r="A34" s="30"/>
      <c r="B34" s="86" t="s">
        <v>33</v>
      </c>
      <c r="C34" s="87"/>
      <c r="D34" s="88"/>
      <c r="E34" s="89"/>
      <c r="F34" s="90"/>
      <c r="G34" s="90"/>
      <c r="H34" s="173">
        <f>SUM(I33:I33)</f>
        <v>0</v>
      </c>
      <c r="I34" s="174"/>
    </row>
    <row r="36" spans="1:53" x14ac:dyDescent="0.2">
      <c r="B36" s="68"/>
      <c r="F36" s="91"/>
      <c r="G36" s="92"/>
      <c r="H36" s="92"/>
      <c r="I36" s="93"/>
    </row>
    <row r="37" spans="1:53" x14ac:dyDescent="0.2">
      <c r="F37" s="91"/>
      <c r="G37" s="92"/>
      <c r="H37" s="92"/>
      <c r="I37" s="93"/>
    </row>
    <row r="38" spans="1:53" x14ac:dyDescent="0.2">
      <c r="F38" s="91"/>
      <c r="G38" s="92"/>
      <c r="H38" s="92"/>
      <c r="I38" s="93"/>
    </row>
    <row r="39" spans="1:53" x14ac:dyDescent="0.2">
      <c r="F39" s="91"/>
      <c r="G39" s="92"/>
      <c r="H39" s="92"/>
      <c r="I39" s="93"/>
    </row>
    <row r="40" spans="1:53" x14ac:dyDescent="0.2">
      <c r="F40" s="91"/>
      <c r="G40" s="92"/>
      <c r="H40" s="92"/>
      <c r="I40" s="93"/>
    </row>
    <row r="41" spans="1:53" x14ac:dyDescent="0.2">
      <c r="F41" s="91"/>
      <c r="G41" s="92"/>
      <c r="H41" s="92"/>
      <c r="I41" s="93"/>
    </row>
    <row r="42" spans="1:53" x14ac:dyDescent="0.2">
      <c r="F42" s="91"/>
      <c r="G42" s="92"/>
      <c r="H42" s="92"/>
      <c r="I42" s="93"/>
    </row>
    <row r="43" spans="1:53" x14ac:dyDescent="0.2">
      <c r="F43" s="91"/>
      <c r="G43" s="92"/>
      <c r="H43" s="92"/>
      <c r="I43" s="93"/>
    </row>
    <row r="44" spans="1:53" x14ac:dyDescent="0.2">
      <c r="F44" s="91"/>
      <c r="G44" s="92"/>
      <c r="H44" s="92"/>
      <c r="I44" s="93"/>
    </row>
    <row r="45" spans="1:53" x14ac:dyDescent="0.2">
      <c r="F45" s="91"/>
      <c r="G45" s="92"/>
      <c r="H45" s="92"/>
      <c r="I45" s="93"/>
    </row>
    <row r="46" spans="1:53" x14ac:dyDescent="0.2">
      <c r="F46" s="91"/>
      <c r="G46" s="92"/>
      <c r="H46" s="92"/>
      <c r="I46" s="93"/>
    </row>
    <row r="47" spans="1:53" x14ac:dyDescent="0.2">
      <c r="F47" s="91"/>
      <c r="G47" s="92"/>
      <c r="H47" s="92"/>
      <c r="I47" s="93"/>
    </row>
    <row r="48" spans="1:53" x14ac:dyDescent="0.2">
      <c r="F48" s="91"/>
      <c r="G48" s="92"/>
      <c r="H48" s="92"/>
      <c r="I48" s="93"/>
    </row>
    <row r="49" spans="6:9" x14ac:dyDescent="0.2">
      <c r="F49" s="91"/>
      <c r="G49" s="92"/>
      <c r="H49" s="92"/>
      <c r="I49" s="93"/>
    </row>
    <row r="50" spans="6:9" x14ac:dyDescent="0.2">
      <c r="F50" s="91"/>
      <c r="G50" s="92"/>
      <c r="H50" s="92"/>
      <c r="I50" s="93"/>
    </row>
    <row r="51" spans="6:9" x14ac:dyDescent="0.2">
      <c r="F51" s="91"/>
      <c r="G51" s="92"/>
      <c r="H51" s="92"/>
      <c r="I51" s="93"/>
    </row>
    <row r="52" spans="6:9" x14ac:dyDescent="0.2">
      <c r="F52" s="91"/>
      <c r="G52" s="92"/>
      <c r="H52" s="92"/>
      <c r="I52" s="93"/>
    </row>
    <row r="53" spans="6:9" x14ac:dyDescent="0.2">
      <c r="F53" s="91"/>
      <c r="G53" s="92"/>
      <c r="H53" s="92"/>
      <c r="I53" s="93"/>
    </row>
    <row r="54" spans="6:9" x14ac:dyDescent="0.2">
      <c r="F54" s="91"/>
      <c r="G54" s="92"/>
      <c r="H54" s="92"/>
      <c r="I54" s="93"/>
    </row>
    <row r="55" spans="6:9" x14ac:dyDescent="0.2">
      <c r="F55" s="91"/>
      <c r="G55" s="92"/>
      <c r="H55" s="92"/>
      <c r="I55" s="93"/>
    </row>
    <row r="56" spans="6:9" x14ac:dyDescent="0.2">
      <c r="F56" s="91"/>
      <c r="G56" s="92"/>
      <c r="H56" s="92"/>
      <c r="I56" s="93"/>
    </row>
    <row r="57" spans="6:9" x14ac:dyDescent="0.2">
      <c r="F57" s="91"/>
      <c r="G57" s="92"/>
      <c r="H57" s="92"/>
      <c r="I57" s="93"/>
    </row>
    <row r="58" spans="6:9" x14ac:dyDescent="0.2">
      <c r="F58" s="91"/>
      <c r="G58" s="92"/>
      <c r="H58" s="92"/>
      <c r="I58" s="93"/>
    </row>
    <row r="59" spans="6:9" x14ac:dyDescent="0.2">
      <c r="F59" s="91"/>
      <c r="G59" s="92"/>
      <c r="H59" s="92"/>
      <c r="I59" s="93"/>
    </row>
    <row r="60" spans="6:9" x14ac:dyDescent="0.2">
      <c r="F60" s="91"/>
      <c r="G60" s="92"/>
      <c r="H60" s="92"/>
      <c r="I60" s="93"/>
    </row>
    <row r="61" spans="6:9" x14ac:dyDescent="0.2">
      <c r="F61" s="91"/>
      <c r="G61" s="92"/>
      <c r="H61" s="92"/>
      <c r="I61" s="93"/>
    </row>
    <row r="62" spans="6:9" x14ac:dyDescent="0.2">
      <c r="F62" s="91"/>
      <c r="G62" s="92"/>
      <c r="H62" s="92"/>
      <c r="I62" s="93"/>
    </row>
    <row r="63" spans="6:9" x14ac:dyDescent="0.2">
      <c r="F63" s="91"/>
      <c r="G63" s="92"/>
      <c r="H63" s="92"/>
      <c r="I63" s="93"/>
    </row>
    <row r="64" spans="6:9" x14ac:dyDescent="0.2">
      <c r="F64" s="91"/>
      <c r="G64" s="92"/>
      <c r="H64" s="92"/>
      <c r="I64" s="93"/>
    </row>
    <row r="65" spans="6:9" x14ac:dyDescent="0.2">
      <c r="F65" s="91"/>
      <c r="G65" s="92"/>
      <c r="H65" s="92"/>
      <c r="I65" s="93"/>
    </row>
    <row r="66" spans="6:9" x14ac:dyDescent="0.2">
      <c r="F66" s="91"/>
      <c r="G66" s="92"/>
      <c r="H66" s="92"/>
      <c r="I66" s="93"/>
    </row>
    <row r="67" spans="6:9" x14ac:dyDescent="0.2">
      <c r="F67" s="91"/>
      <c r="G67" s="92"/>
      <c r="H67" s="92"/>
      <c r="I67" s="93"/>
    </row>
    <row r="68" spans="6:9" x14ac:dyDescent="0.2">
      <c r="F68" s="91"/>
      <c r="G68" s="92"/>
      <c r="H68" s="92"/>
      <c r="I68" s="93"/>
    </row>
    <row r="69" spans="6:9" x14ac:dyDescent="0.2">
      <c r="F69" s="91"/>
      <c r="G69" s="92"/>
      <c r="H69" s="92"/>
      <c r="I69" s="93"/>
    </row>
    <row r="70" spans="6:9" x14ac:dyDescent="0.2">
      <c r="F70" s="91"/>
      <c r="G70" s="92"/>
      <c r="H70" s="92"/>
      <c r="I70" s="93"/>
    </row>
    <row r="71" spans="6:9" x14ac:dyDescent="0.2">
      <c r="F71" s="91"/>
      <c r="G71" s="92"/>
      <c r="H71" s="92"/>
      <c r="I71" s="93"/>
    </row>
    <row r="72" spans="6:9" x14ac:dyDescent="0.2">
      <c r="F72" s="91"/>
      <c r="G72" s="92"/>
      <c r="H72" s="92"/>
      <c r="I72" s="93"/>
    </row>
    <row r="73" spans="6:9" x14ac:dyDescent="0.2">
      <c r="F73" s="91"/>
      <c r="G73" s="92"/>
      <c r="H73" s="92"/>
      <c r="I73" s="93"/>
    </row>
    <row r="74" spans="6:9" x14ac:dyDescent="0.2">
      <c r="F74" s="91"/>
      <c r="G74" s="92"/>
      <c r="H74" s="92"/>
      <c r="I74" s="93"/>
    </row>
    <row r="75" spans="6:9" x14ac:dyDescent="0.2">
      <c r="F75" s="91"/>
      <c r="G75" s="92"/>
      <c r="H75" s="92"/>
      <c r="I75" s="93"/>
    </row>
    <row r="76" spans="6:9" x14ac:dyDescent="0.2">
      <c r="F76" s="91"/>
      <c r="G76" s="92"/>
      <c r="H76" s="92"/>
      <c r="I76" s="93"/>
    </row>
    <row r="77" spans="6:9" x14ac:dyDescent="0.2">
      <c r="F77" s="91"/>
      <c r="G77" s="92"/>
      <c r="H77" s="92"/>
      <c r="I77" s="93"/>
    </row>
    <row r="78" spans="6:9" x14ac:dyDescent="0.2">
      <c r="F78" s="91"/>
      <c r="G78" s="92"/>
      <c r="H78" s="92"/>
      <c r="I78" s="93"/>
    </row>
    <row r="79" spans="6:9" x14ac:dyDescent="0.2">
      <c r="F79" s="91"/>
      <c r="G79" s="92"/>
      <c r="H79" s="92"/>
      <c r="I79" s="93"/>
    </row>
    <row r="80" spans="6:9" x14ac:dyDescent="0.2">
      <c r="F80" s="91"/>
      <c r="G80" s="92"/>
      <c r="H80" s="92"/>
      <c r="I80" s="93"/>
    </row>
    <row r="81" spans="6:9" x14ac:dyDescent="0.2">
      <c r="F81" s="91"/>
      <c r="G81" s="92"/>
      <c r="H81" s="92"/>
      <c r="I81" s="93"/>
    </row>
    <row r="82" spans="6:9" x14ac:dyDescent="0.2">
      <c r="F82" s="91"/>
      <c r="G82" s="92"/>
      <c r="H82" s="92"/>
      <c r="I82" s="93"/>
    </row>
    <row r="83" spans="6:9" x14ac:dyDescent="0.2">
      <c r="F83" s="91"/>
      <c r="G83" s="92"/>
      <c r="H83" s="92"/>
      <c r="I83" s="93"/>
    </row>
    <row r="84" spans="6:9" x14ac:dyDescent="0.2">
      <c r="F84" s="91"/>
      <c r="G84" s="92"/>
      <c r="H84" s="92"/>
      <c r="I84" s="93"/>
    </row>
    <row r="85" spans="6:9" x14ac:dyDescent="0.2">
      <c r="F85" s="91"/>
      <c r="G85" s="92"/>
      <c r="H85" s="92"/>
      <c r="I85" s="93"/>
    </row>
  </sheetData>
  <mergeCells count="4">
    <mergeCell ref="A1:B1"/>
    <mergeCell ref="A2:B2"/>
    <mergeCell ref="G2:I2"/>
    <mergeCell ref="H34:I3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04"/>
  <sheetViews>
    <sheetView showGridLines="0" showZeros="0" showWhiteSpace="0" topLeftCell="A262" zoomScaleNormal="100" zoomScalePageLayoutView="25" workbookViewId="0">
      <selection activeCell="K296" sqref="K296"/>
    </sheetView>
  </sheetViews>
  <sheetFormatPr defaultColWidth="9.140625" defaultRowHeight="12.75" x14ac:dyDescent="0.2"/>
  <cols>
    <col min="1" max="1" width="5" style="94" customWidth="1"/>
    <col min="2" max="2" width="12" style="94" customWidth="1"/>
    <col min="3" max="3" width="40.42578125" style="94" customWidth="1"/>
    <col min="4" max="4" width="5.5703125" style="94" customWidth="1"/>
    <col min="5" max="5" width="8.5703125" style="102" customWidth="1"/>
    <col min="6" max="6" width="9.85546875" style="94" customWidth="1"/>
    <col min="7" max="7" width="13.85546875" style="94" customWidth="1"/>
    <col min="8" max="8" width="9.140625" style="94"/>
    <col min="9" max="9" width="10.140625" style="94" bestFit="1" customWidth="1"/>
    <col min="10" max="10" width="12.7109375" style="94" customWidth="1"/>
    <col min="11" max="11" width="17.5703125" style="94" customWidth="1"/>
    <col min="12" max="12" width="24.42578125" style="94" customWidth="1"/>
    <col min="13" max="13" width="9.140625" style="94" customWidth="1"/>
    <col min="14" max="14" width="12.140625" style="94" customWidth="1"/>
    <col min="15" max="15" width="6.7109375" style="94" customWidth="1"/>
    <col min="16" max="16" width="19.42578125" style="94" customWidth="1"/>
    <col min="17" max="17" width="8.140625" style="94" customWidth="1"/>
    <col min="18" max="18" width="13.140625" style="94" customWidth="1"/>
    <col min="19" max="19" width="14" style="94" customWidth="1"/>
    <col min="20" max="20" width="8.85546875" style="94" customWidth="1"/>
    <col min="21" max="21" width="18.42578125" style="94" customWidth="1"/>
    <col min="22" max="22" width="34.5703125" style="94" customWidth="1"/>
    <col min="23" max="23" width="13.42578125" style="94" customWidth="1"/>
    <col min="24" max="24" width="37.85546875" style="94" customWidth="1"/>
    <col min="25" max="25" width="20.140625" style="94" customWidth="1"/>
    <col min="26" max="26" width="167" style="94" customWidth="1"/>
    <col min="27" max="27" width="9.140625" style="94"/>
    <col min="28" max="29" width="4.85546875" style="94" customWidth="1"/>
    <col min="30" max="30" width="9.140625" style="94"/>
    <col min="31" max="31" width="6.7109375" style="94" customWidth="1"/>
    <col min="32" max="37" width="9.140625" style="94" hidden="1" customWidth="1"/>
    <col min="38" max="38" width="6.140625" style="94" hidden="1" customWidth="1"/>
    <col min="39" max="51" width="9.140625" style="94" hidden="1" customWidth="1"/>
    <col min="52" max="52" width="12.28515625" style="94" customWidth="1"/>
    <col min="53" max="16384" width="9.140625" style="94"/>
  </cols>
  <sheetData>
    <row r="1" spans="1:104" ht="15.75" x14ac:dyDescent="0.25">
      <c r="A1" s="175" t="s">
        <v>34</v>
      </c>
      <c r="B1" s="175"/>
      <c r="C1" s="175"/>
      <c r="D1" s="175"/>
      <c r="E1" s="175"/>
      <c r="F1" s="175"/>
      <c r="G1" s="175"/>
    </row>
    <row r="2" spans="1:104" ht="13.5" thickBot="1" x14ac:dyDescent="0.25">
      <c r="B2" s="95"/>
      <c r="C2" s="96"/>
      <c r="D2" s="96"/>
      <c r="E2" s="97"/>
      <c r="F2" s="96"/>
      <c r="G2" s="96"/>
    </row>
    <row r="3" spans="1:104" ht="13.5" thickTop="1" x14ac:dyDescent="0.2">
      <c r="A3" s="167" t="s">
        <v>4</v>
      </c>
      <c r="B3" s="168"/>
      <c r="C3" s="46" t="s">
        <v>46</v>
      </c>
      <c r="D3" s="47"/>
      <c r="E3" s="98"/>
      <c r="F3" s="99">
        <f>Rekapitulace!H1</f>
        <v>0</v>
      </c>
      <c r="G3" s="100"/>
    </row>
    <row r="4" spans="1:104" ht="13.5" thickBot="1" x14ac:dyDescent="0.25">
      <c r="A4" s="176" t="s">
        <v>1</v>
      </c>
      <c r="B4" s="170"/>
      <c r="C4" s="51" t="str">
        <f>CONCATENATE(cisloobjektu," ",nazevobjektu)</f>
        <v xml:space="preserve"> Projekt interiéru </v>
      </c>
      <c r="D4" s="52"/>
      <c r="E4" s="177"/>
      <c r="F4" s="177"/>
      <c r="G4" s="178"/>
    </row>
    <row r="5" spans="1:104" ht="13.5" thickTop="1" x14ac:dyDescent="0.2">
      <c r="A5" s="101"/>
    </row>
    <row r="6" spans="1:104" x14ac:dyDescent="0.2">
      <c r="A6" s="103" t="s">
        <v>35</v>
      </c>
      <c r="B6" s="104" t="s">
        <v>36</v>
      </c>
      <c r="C6" s="104" t="s">
        <v>37</v>
      </c>
      <c r="D6" s="104" t="s">
        <v>38</v>
      </c>
      <c r="E6" s="104" t="s">
        <v>39</v>
      </c>
      <c r="F6" s="104" t="s">
        <v>40</v>
      </c>
      <c r="G6" s="105" t="s">
        <v>41</v>
      </c>
    </row>
    <row r="7" spans="1:104" x14ac:dyDescent="0.2">
      <c r="A7" s="106" t="s">
        <v>54</v>
      </c>
      <c r="B7" s="107" t="s">
        <v>55</v>
      </c>
      <c r="C7" s="108" t="s">
        <v>56</v>
      </c>
      <c r="D7" s="109"/>
      <c r="E7" s="110"/>
      <c r="F7" s="110"/>
      <c r="G7" s="111"/>
      <c r="O7" s="112">
        <v>1</v>
      </c>
    </row>
    <row r="8" spans="1:104" x14ac:dyDescent="0.2">
      <c r="A8" s="113">
        <v>1</v>
      </c>
      <c r="B8" s="114" t="s">
        <v>57</v>
      </c>
      <c r="C8" s="115" t="s">
        <v>59</v>
      </c>
      <c r="D8" s="116" t="s">
        <v>58</v>
      </c>
      <c r="E8" s="129">
        <v>2</v>
      </c>
      <c r="F8" s="117">
        <v>1548</v>
      </c>
      <c r="G8" s="118">
        <f>E8*F8</f>
        <v>3096</v>
      </c>
      <c r="J8" s="142"/>
      <c r="O8" s="112">
        <v>2</v>
      </c>
      <c r="BD8" s="94">
        <f>IF(AZ8=4,G8,0)</f>
        <v>0</v>
      </c>
      <c r="BE8" s="94">
        <f>IF(AZ8=5,G8,0)</f>
        <v>0</v>
      </c>
      <c r="CZ8" s="94">
        <v>3.338E-2</v>
      </c>
    </row>
    <row r="9" spans="1:104" x14ac:dyDescent="0.2">
      <c r="A9" s="113">
        <v>2</v>
      </c>
      <c r="B9" s="114" t="s">
        <v>62</v>
      </c>
      <c r="C9" s="115" t="s">
        <v>210</v>
      </c>
      <c r="D9" s="116" t="s">
        <v>72</v>
      </c>
      <c r="E9" s="129">
        <v>1</v>
      </c>
      <c r="F9" s="117">
        <v>4630</v>
      </c>
      <c r="G9" s="118">
        <f>E9*F9</f>
        <v>4630</v>
      </c>
      <c r="J9" s="142"/>
      <c r="O9" s="112"/>
    </row>
    <row r="10" spans="1:104" x14ac:dyDescent="0.2">
      <c r="A10" s="113">
        <v>3</v>
      </c>
      <c r="B10" s="114" t="s">
        <v>63</v>
      </c>
      <c r="C10" s="115" t="s">
        <v>211</v>
      </c>
      <c r="D10" s="116" t="s">
        <v>43</v>
      </c>
      <c r="E10" s="129">
        <v>9</v>
      </c>
      <c r="F10" s="117">
        <v>2500</v>
      </c>
      <c r="G10" s="118">
        <f>E10*F10</f>
        <v>22500</v>
      </c>
      <c r="J10" s="142"/>
      <c r="O10" s="112"/>
    </row>
    <row r="11" spans="1:104" x14ac:dyDescent="0.2">
      <c r="A11" s="113">
        <v>4</v>
      </c>
      <c r="B11" s="114"/>
      <c r="C11" s="115" t="s">
        <v>191</v>
      </c>
      <c r="D11" s="116" t="s">
        <v>72</v>
      </c>
      <c r="E11" s="129">
        <v>1</v>
      </c>
      <c r="F11" s="117">
        <v>5400</v>
      </c>
      <c r="G11" s="118">
        <f>E11*F11</f>
        <v>5400</v>
      </c>
      <c r="K11" s="142"/>
      <c r="O11" s="112"/>
    </row>
    <row r="12" spans="1:104" x14ac:dyDescent="0.2">
      <c r="A12" s="119"/>
      <c r="B12" s="120" t="s">
        <v>42</v>
      </c>
      <c r="C12" s="121" t="str">
        <f>CONCATENATE(B7," ",C7)</f>
        <v>1.02  Zádveří</v>
      </c>
      <c r="D12" s="119"/>
      <c r="E12" s="130"/>
      <c r="F12" s="122"/>
      <c r="G12" s="123">
        <f>SUM(G7:G11)</f>
        <v>35626</v>
      </c>
      <c r="J12" s="141">
        <f>SUM(G8:G10)</f>
        <v>30226</v>
      </c>
      <c r="K12" s="141">
        <f>SUM(G11)</f>
        <v>5400</v>
      </c>
      <c r="O12" s="112">
        <v>4</v>
      </c>
      <c r="BA12" s="124"/>
      <c r="BB12" s="124"/>
      <c r="BC12" s="124"/>
      <c r="BD12" s="124">
        <f>SUM(BD7:BD8)</f>
        <v>0</v>
      </c>
      <c r="BE12" s="124">
        <f>SUM(BE7:BE8)</f>
        <v>0</v>
      </c>
    </row>
    <row r="13" spans="1:104" x14ac:dyDescent="0.2">
      <c r="A13" s="106" t="s">
        <v>54</v>
      </c>
      <c r="B13" s="107" t="s">
        <v>60</v>
      </c>
      <c r="C13" s="108" t="s">
        <v>61</v>
      </c>
      <c r="D13" s="109"/>
      <c r="E13" s="131"/>
      <c r="F13" s="110"/>
      <c r="G13" s="111"/>
      <c r="O13" s="112">
        <v>1</v>
      </c>
    </row>
    <row r="14" spans="1:104" x14ac:dyDescent="0.2">
      <c r="A14" s="113">
        <v>5</v>
      </c>
      <c r="B14" s="114" t="s">
        <v>57</v>
      </c>
      <c r="C14" s="115" t="s">
        <v>59</v>
      </c>
      <c r="D14" s="116" t="s">
        <v>58</v>
      </c>
      <c r="E14" s="129">
        <v>8</v>
      </c>
      <c r="F14" s="117">
        <v>1548</v>
      </c>
      <c r="G14" s="118">
        <f t="shared" ref="G14:G22" si="0">E14*F14</f>
        <v>12384</v>
      </c>
      <c r="J14" s="142"/>
      <c r="O14" s="112">
        <v>2</v>
      </c>
      <c r="BD14" s="94">
        <f>IF(AZ14=4,G14,0)</f>
        <v>0</v>
      </c>
      <c r="BE14" s="94">
        <f>IF(AZ14=5,G14,0)</f>
        <v>0</v>
      </c>
      <c r="CZ14" s="94">
        <v>0</v>
      </c>
    </row>
    <row r="15" spans="1:104" x14ac:dyDescent="0.2">
      <c r="A15" s="113">
        <v>6</v>
      </c>
      <c r="B15" s="114" t="s">
        <v>62</v>
      </c>
      <c r="C15" s="115" t="s">
        <v>212</v>
      </c>
      <c r="D15" s="116" t="s">
        <v>58</v>
      </c>
      <c r="E15" s="129">
        <v>6</v>
      </c>
      <c r="F15" s="117">
        <v>3810</v>
      </c>
      <c r="G15" s="118">
        <f t="shared" si="0"/>
        <v>22860</v>
      </c>
      <c r="J15" s="142"/>
      <c r="O15" s="112"/>
    </row>
    <row r="16" spans="1:104" x14ac:dyDescent="0.2">
      <c r="A16" s="113">
        <v>7</v>
      </c>
      <c r="B16" s="114" t="s">
        <v>63</v>
      </c>
      <c r="C16" s="115" t="s">
        <v>64</v>
      </c>
      <c r="D16" s="116" t="s">
        <v>58</v>
      </c>
      <c r="E16" s="129">
        <v>2</v>
      </c>
      <c r="F16" s="117">
        <v>7040</v>
      </c>
      <c r="G16" s="118">
        <f t="shared" si="0"/>
        <v>14080</v>
      </c>
      <c r="J16" s="142"/>
      <c r="O16" s="112"/>
    </row>
    <row r="17" spans="1:104" x14ac:dyDescent="0.2">
      <c r="A17" s="113">
        <v>8</v>
      </c>
      <c r="B17" s="114" t="s">
        <v>65</v>
      </c>
      <c r="C17" s="115" t="s">
        <v>70</v>
      </c>
      <c r="D17" s="116" t="s">
        <v>58</v>
      </c>
      <c r="E17" s="129">
        <v>1</v>
      </c>
      <c r="F17" s="117">
        <v>9900</v>
      </c>
      <c r="G17" s="118">
        <f t="shared" si="0"/>
        <v>9900</v>
      </c>
      <c r="J17" s="142"/>
      <c r="O17" s="112"/>
    </row>
    <row r="18" spans="1:104" x14ac:dyDescent="0.2">
      <c r="A18" s="113">
        <v>9</v>
      </c>
      <c r="B18" s="114" t="s">
        <v>66</v>
      </c>
      <c r="C18" s="115" t="s">
        <v>71</v>
      </c>
      <c r="D18" s="116" t="s">
        <v>58</v>
      </c>
      <c r="E18" s="129">
        <v>1</v>
      </c>
      <c r="F18" s="117">
        <v>8800</v>
      </c>
      <c r="G18" s="118">
        <f t="shared" si="0"/>
        <v>8800</v>
      </c>
      <c r="J18" s="142"/>
      <c r="O18" s="112"/>
    </row>
    <row r="19" spans="1:104" x14ac:dyDescent="0.2">
      <c r="A19" s="113">
        <v>10</v>
      </c>
      <c r="B19" s="114" t="s">
        <v>67</v>
      </c>
      <c r="C19" s="115" t="s">
        <v>77</v>
      </c>
      <c r="D19" s="116" t="s">
        <v>72</v>
      </c>
      <c r="E19" s="129">
        <v>1</v>
      </c>
      <c r="F19" s="117">
        <v>15800</v>
      </c>
      <c r="G19" s="118">
        <f t="shared" si="0"/>
        <v>15800</v>
      </c>
      <c r="J19" s="142"/>
      <c r="O19" s="112"/>
    </row>
    <row r="20" spans="1:104" x14ac:dyDescent="0.2">
      <c r="A20" s="113">
        <v>11</v>
      </c>
      <c r="B20" s="114" t="s">
        <v>73</v>
      </c>
      <c r="C20" s="115" t="s">
        <v>213</v>
      </c>
      <c r="D20" s="116" t="s">
        <v>43</v>
      </c>
      <c r="E20" s="129">
        <v>12</v>
      </c>
      <c r="F20" s="117">
        <v>900</v>
      </c>
      <c r="G20" s="118">
        <f t="shared" si="0"/>
        <v>10800</v>
      </c>
      <c r="J20" s="142"/>
      <c r="O20" s="112"/>
    </row>
    <row r="21" spans="1:104" x14ac:dyDescent="0.2">
      <c r="A21" s="113">
        <v>12</v>
      </c>
      <c r="B21" s="114" t="s">
        <v>74</v>
      </c>
      <c r="C21" s="115" t="s">
        <v>215</v>
      </c>
      <c r="D21" s="116" t="s">
        <v>43</v>
      </c>
      <c r="E21" s="129">
        <v>10.5</v>
      </c>
      <c r="F21" s="117">
        <v>2500</v>
      </c>
      <c r="G21" s="118">
        <f t="shared" si="0"/>
        <v>26250</v>
      </c>
      <c r="J21" s="142"/>
      <c r="O21" s="112"/>
    </row>
    <row r="22" spans="1:104" x14ac:dyDescent="0.2">
      <c r="A22" s="113">
        <v>13</v>
      </c>
      <c r="B22" s="114" t="s">
        <v>76</v>
      </c>
      <c r="C22" s="115" t="s">
        <v>214</v>
      </c>
      <c r="D22" s="116" t="s">
        <v>58</v>
      </c>
      <c r="E22" s="129">
        <v>5</v>
      </c>
      <c r="F22" s="117">
        <v>1850</v>
      </c>
      <c r="G22" s="118">
        <f t="shared" si="0"/>
        <v>9250</v>
      </c>
      <c r="J22" s="142"/>
      <c r="O22" s="112"/>
    </row>
    <row r="23" spans="1:104" x14ac:dyDescent="0.2">
      <c r="A23" s="113">
        <v>14</v>
      </c>
      <c r="B23" s="114"/>
      <c r="C23" s="115" t="s">
        <v>69</v>
      </c>
      <c r="D23" s="116" t="s">
        <v>72</v>
      </c>
      <c r="E23" s="129">
        <v>1</v>
      </c>
      <c r="F23" s="117">
        <v>43500</v>
      </c>
      <c r="G23" s="118">
        <f>E23*F23</f>
        <v>43500</v>
      </c>
      <c r="K23" s="142"/>
      <c r="O23" s="112"/>
    </row>
    <row r="24" spans="1:104" x14ac:dyDescent="0.2">
      <c r="A24" s="119"/>
      <c r="B24" s="120" t="s">
        <v>42</v>
      </c>
      <c r="C24" s="121" t="str">
        <f>CONCATENATE(B13," ",C13)</f>
        <v>1.03 Čekárna</v>
      </c>
      <c r="D24" s="119"/>
      <c r="E24" s="130"/>
      <c r="F24" s="122"/>
      <c r="G24" s="123">
        <f>SUM(G13:G23)</f>
        <v>173624</v>
      </c>
      <c r="I24" s="141"/>
      <c r="J24" s="141">
        <f>SUM(G14:G22)</f>
        <v>130124</v>
      </c>
      <c r="K24" s="141">
        <f>SUM(G23)</f>
        <v>43500</v>
      </c>
      <c r="O24" s="112">
        <v>4</v>
      </c>
      <c r="BA24" s="124"/>
      <c r="BB24" s="124"/>
      <c r="BC24" s="124"/>
      <c r="BD24" s="124">
        <f>SUM(BD13:BD14)</f>
        <v>0</v>
      </c>
      <c r="BE24" s="124">
        <f>SUM(BE13:BE14)</f>
        <v>0</v>
      </c>
    </row>
    <row r="25" spans="1:104" x14ac:dyDescent="0.2">
      <c r="A25" s="106" t="s">
        <v>54</v>
      </c>
      <c r="B25" s="107" t="s">
        <v>78</v>
      </c>
      <c r="C25" s="108" t="s">
        <v>79</v>
      </c>
      <c r="D25" s="109"/>
      <c r="E25" s="131"/>
      <c r="F25" s="110"/>
      <c r="G25" s="111"/>
      <c r="O25" s="112">
        <v>1</v>
      </c>
    </row>
    <row r="26" spans="1:104" x14ac:dyDescent="0.2">
      <c r="A26" s="113">
        <v>15</v>
      </c>
      <c r="B26" s="114" t="s">
        <v>57</v>
      </c>
      <c r="C26" s="115" t="s">
        <v>80</v>
      </c>
      <c r="D26" s="116" t="s">
        <v>58</v>
      </c>
      <c r="E26" s="129">
        <v>1</v>
      </c>
      <c r="F26" s="117">
        <v>7017</v>
      </c>
      <c r="G26" s="118">
        <f t="shared" ref="G26:G32" si="1">E26*F26</f>
        <v>7017</v>
      </c>
      <c r="J26" s="142"/>
      <c r="O26" s="112">
        <v>2</v>
      </c>
      <c r="BD26" s="94">
        <f t="shared" ref="BD26:BD33" si="2">IF(AZ26=4,G26,0)</f>
        <v>0</v>
      </c>
      <c r="BE26" s="94">
        <f t="shared" ref="BE26:BE33" si="3">IF(AZ26=5,G26,0)</f>
        <v>0</v>
      </c>
      <c r="CZ26" s="94">
        <v>1.2800000000000001E-3</v>
      </c>
    </row>
    <row r="27" spans="1:104" x14ac:dyDescent="0.2">
      <c r="A27" s="113">
        <v>16</v>
      </c>
      <c r="B27" s="114" t="s">
        <v>63</v>
      </c>
      <c r="C27" s="115" t="s">
        <v>81</v>
      </c>
      <c r="D27" s="116" t="s">
        <v>58</v>
      </c>
      <c r="E27" s="129">
        <v>1</v>
      </c>
      <c r="F27" s="117">
        <v>19872</v>
      </c>
      <c r="G27" s="118">
        <f t="shared" si="1"/>
        <v>19872</v>
      </c>
      <c r="J27" s="142"/>
      <c r="O27" s="112">
        <v>2</v>
      </c>
      <c r="BD27" s="94">
        <f t="shared" si="2"/>
        <v>0</v>
      </c>
      <c r="BE27" s="94">
        <f t="shared" si="3"/>
        <v>0</v>
      </c>
      <c r="CZ27" s="94">
        <v>6.7000000000000002E-4</v>
      </c>
    </row>
    <row r="28" spans="1:104" x14ac:dyDescent="0.2">
      <c r="A28" s="113">
        <v>17</v>
      </c>
      <c r="B28" s="114" t="s">
        <v>65</v>
      </c>
      <c r="C28" s="115" t="s">
        <v>216</v>
      </c>
      <c r="D28" s="116" t="s">
        <v>58</v>
      </c>
      <c r="E28" s="129">
        <v>1</v>
      </c>
      <c r="F28" s="117">
        <v>6300</v>
      </c>
      <c r="G28" s="118">
        <f t="shared" si="1"/>
        <v>6300</v>
      </c>
      <c r="J28" s="142"/>
      <c r="O28" s="112">
        <v>2</v>
      </c>
      <c r="BD28" s="94">
        <f t="shared" si="2"/>
        <v>0</v>
      </c>
      <c r="BE28" s="94">
        <f t="shared" si="3"/>
        <v>0</v>
      </c>
      <c r="CZ28" s="94">
        <v>0</v>
      </c>
    </row>
    <row r="29" spans="1:104" x14ac:dyDescent="0.2">
      <c r="A29" s="113">
        <v>18</v>
      </c>
      <c r="B29" s="114" t="s">
        <v>66</v>
      </c>
      <c r="C29" s="115" t="s">
        <v>82</v>
      </c>
      <c r="D29" s="116" t="s">
        <v>58</v>
      </c>
      <c r="E29" s="129">
        <v>3</v>
      </c>
      <c r="F29" s="117">
        <v>1865</v>
      </c>
      <c r="G29" s="118">
        <f t="shared" si="1"/>
        <v>5595</v>
      </c>
      <c r="J29" s="142"/>
      <c r="O29" s="112">
        <v>2</v>
      </c>
      <c r="BD29" s="94">
        <f t="shared" si="2"/>
        <v>0</v>
      </c>
      <c r="BE29" s="94">
        <f t="shared" si="3"/>
        <v>0</v>
      </c>
      <c r="CZ29" s="94">
        <v>2.1900000000000001E-3</v>
      </c>
    </row>
    <row r="30" spans="1:104" x14ac:dyDescent="0.2">
      <c r="A30" s="113">
        <v>19</v>
      </c>
      <c r="B30" s="114" t="s">
        <v>67</v>
      </c>
      <c r="C30" s="115" t="s">
        <v>83</v>
      </c>
      <c r="D30" s="116" t="s">
        <v>84</v>
      </c>
      <c r="E30" s="129">
        <v>1</v>
      </c>
      <c r="F30" s="117">
        <v>36750</v>
      </c>
      <c r="G30" s="118">
        <f t="shared" si="1"/>
        <v>36750</v>
      </c>
      <c r="J30" s="142"/>
      <c r="O30" s="112">
        <v>2</v>
      </c>
      <c r="BD30" s="94">
        <f t="shared" si="2"/>
        <v>0</v>
      </c>
      <c r="BE30" s="94">
        <f t="shared" si="3"/>
        <v>0</v>
      </c>
      <c r="CZ30" s="94">
        <v>0</v>
      </c>
    </row>
    <row r="31" spans="1:104" x14ac:dyDescent="0.2">
      <c r="A31" s="113">
        <v>20</v>
      </c>
      <c r="B31" s="114" t="s">
        <v>73</v>
      </c>
      <c r="C31" s="115" t="s">
        <v>85</v>
      </c>
      <c r="D31" s="116" t="s">
        <v>43</v>
      </c>
      <c r="E31" s="129">
        <v>15</v>
      </c>
      <c r="F31" s="117">
        <v>650</v>
      </c>
      <c r="G31" s="118">
        <f t="shared" si="1"/>
        <v>9750</v>
      </c>
      <c r="J31" s="142"/>
      <c r="O31" s="112">
        <v>2</v>
      </c>
      <c r="BD31" s="94">
        <f t="shared" si="2"/>
        <v>0</v>
      </c>
      <c r="BE31" s="94">
        <f t="shared" si="3"/>
        <v>0</v>
      </c>
      <c r="CZ31" s="94">
        <v>0</v>
      </c>
    </row>
    <row r="32" spans="1:104" x14ac:dyDescent="0.2">
      <c r="A32" s="113">
        <v>21</v>
      </c>
      <c r="B32" s="114" t="s">
        <v>74</v>
      </c>
      <c r="C32" s="115" t="s">
        <v>86</v>
      </c>
      <c r="D32" s="116" t="s">
        <v>43</v>
      </c>
      <c r="E32" s="129">
        <v>19</v>
      </c>
      <c r="F32" s="117">
        <v>900</v>
      </c>
      <c r="G32" s="118">
        <f t="shared" si="1"/>
        <v>17100</v>
      </c>
      <c r="J32" s="142"/>
      <c r="O32" s="112">
        <v>2</v>
      </c>
      <c r="BD32" s="94">
        <f t="shared" si="2"/>
        <v>0</v>
      </c>
      <c r="BE32" s="94">
        <f t="shared" si="3"/>
        <v>0</v>
      </c>
      <c r="CZ32" s="94">
        <v>1.17E-3</v>
      </c>
    </row>
    <row r="33" spans="1:104" x14ac:dyDescent="0.2">
      <c r="A33" s="113">
        <v>22</v>
      </c>
      <c r="B33" s="114"/>
      <c r="C33" s="115" t="s">
        <v>69</v>
      </c>
      <c r="D33" s="116" t="s">
        <v>72</v>
      </c>
      <c r="E33" s="129">
        <v>1</v>
      </c>
      <c r="F33" s="117">
        <v>28500</v>
      </c>
      <c r="G33" s="118">
        <f>E33*F33</f>
        <v>28500</v>
      </c>
      <c r="K33" s="142"/>
      <c r="O33" s="112"/>
      <c r="BD33" s="94">
        <f t="shared" si="2"/>
        <v>0</v>
      </c>
      <c r="BE33" s="94">
        <f t="shared" si="3"/>
        <v>0</v>
      </c>
    </row>
    <row r="34" spans="1:104" x14ac:dyDescent="0.2">
      <c r="A34" s="119"/>
      <c r="B34" s="120" t="s">
        <v>42</v>
      </c>
      <c r="C34" s="121" t="str">
        <f>CONCATENATE(B25," ",C25)</f>
        <v>1.04 Herna</v>
      </c>
      <c r="D34" s="119"/>
      <c r="E34" s="130"/>
      <c r="F34" s="122"/>
      <c r="G34" s="123">
        <f>SUM(G25:G33)</f>
        <v>130884</v>
      </c>
      <c r="I34" s="141"/>
      <c r="J34" s="141">
        <f>SUM(G26:G32)</f>
        <v>102384</v>
      </c>
      <c r="K34" s="141">
        <f>SUM(G33)</f>
        <v>28500</v>
      </c>
      <c r="O34" s="112">
        <v>4</v>
      </c>
      <c r="BA34" s="124"/>
      <c r="BB34" s="124"/>
      <c r="BC34" s="124"/>
      <c r="BD34" s="124">
        <f>SUM(BD25:BD32)</f>
        <v>0</v>
      </c>
      <c r="BE34" s="124">
        <f>SUM(BE25:BE32)</f>
        <v>0</v>
      </c>
    </row>
    <row r="35" spans="1:104" x14ac:dyDescent="0.2">
      <c r="A35" s="106" t="s">
        <v>54</v>
      </c>
      <c r="B35" s="107" t="s">
        <v>87</v>
      </c>
      <c r="C35" s="108" t="s">
        <v>88</v>
      </c>
      <c r="D35" s="109"/>
      <c r="E35" s="131"/>
      <c r="F35" s="110"/>
      <c r="G35" s="111"/>
      <c r="O35" s="112">
        <v>1</v>
      </c>
    </row>
    <row r="36" spans="1:104" x14ac:dyDescent="0.2">
      <c r="A36" s="113">
        <v>23</v>
      </c>
      <c r="B36" s="114" t="s">
        <v>57</v>
      </c>
      <c r="C36" s="115" t="s">
        <v>89</v>
      </c>
      <c r="D36" s="116" t="s">
        <v>58</v>
      </c>
      <c r="E36" s="129">
        <v>2</v>
      </c>
      <c r="F36" s="117">
        <v>7600</v>
      </c>
      <c r="G36" s="118">
        <f t="shared" ref="G36:G40" si="4">E36*F36</f>
        <v>15200</v>
      </c>
      <c r="J36" s="142"/>
      <c r="O36" s="112">
        <v>2</v>
      </c>
      <c r="BD36" s="94">
        <f t="shared" ref="BD36:BD41" si="5">IF(AZ36=4,G36,0)</f>
        <v>0</v>
      </c>
      <c r="BE36" s="94">
        <f t="shared" ref="BE36:BE41" si="6">IF(AZ36=5,G36,0)</f>
        <v>0</v>
      </c>
      <c r="CZ36" s="94">
        <v>0</v>
      </c>
    </row>
    <row r="37" spans="1:104" x14ac:dyDescent="0.2">
      <c r="A37" s="113">
        <v>24</v>
      </c>
      <c r="B37" s="114" t="s">
        <v>62</v>
      </c>
      <c r="C37" s="115" t="s">
        <v>90</v>
      </c>
      <c r="D37" s="116" t="s">
        <v>58</v>
      </c>
      <c r="E37" s="129">
        <v>2</v>
      </c>
      <c r="F37" s="117">
        <v>4400</v>
      </c>
      <c r="G37" s="118">
        <f t="shared" si="4"/>
        <v>8800</v>
      </c>
      <c r="J37" s="142"/>
      <c r="O37" s="112">
        <v>2</v>
      </c>
      <c r="BD37" s="94">
        <f t="shared" si="5"/>
        <v>0</v>
      </c>
      <c r="BE37" s="94">
        <f t="shared" si="6"/>
        <v>0</v>
      </c>
      <c r="CZ37" s="94">
        <v>0</v>
      </c>
    </row>
    <row r="38" spans="1:104" x14ac:dyDescent="0.2">
      <c r="A38" s="113">
        <v>25</v>
      </c>
      <c r="B38" s="114" t="s">
        <v>63</v>
      </c>
      <c r="C38" s="115" t="s">
        <v>91</v>
      </c>
      <c r="D38" s="116" t="s">
        <v>58</v>
      </c>
      <c r="E38" s="129">
        <v>3</v>
      </c>
      <c r="F38" s="117">
        <v>5820</v>
      </c>
      <c r="G38" s="118">
        <f t="shared" si="4"/>
        <v>17460</v>
      </c>
      <c r="J38" s="142"/>
      <c r="O38" s="112">
        <v>2</v>
      </c>
      <c r="BD38" s="94">
        <f t="shared" si="5"/>
        <v>0</v>
      </c>
      <c r="BE38" s="94">
        <f t="shared" si="6"/>
        <v>0</v>
      </c>
      <c r="CZ38" s="94">
        <v>0</v>
      </c>
    </row>
    <row r="39" spans="1:104" x14ac:dyDescent="0.2">
      <c r="A39" s="113">
        <v>26</v>
      </c>
      <c r="B39" s="114" t="s">
        <v>65</v>
      </c>
      <c r="C39" s="115" t="s">
        <v>92</v>
      </c>
      <c r="D39" s="116" t="s">
        <v>58</v>
      </c>
      <c r="E39" s="129">
        <v>2</v>
      </c>
      <c r="F39" s="117">
        <v>6300</v>
      </c>
      <c r="G39" s="118">
        <f t="shared" si="4"/>
        <v>12600</v>
      </c>
      <c r="J39" s="142"/>
      <c r="O39" s="112">
        <v>2</v>
      </c>
      <c r="BD39" s="94">
        <f t="shared" si="5"/>
        <v>0</v>
      </c>
      <c r="BE39" s="94">
        <f t="shared" si="6"/>
        <v>0</v>
      </c>
      <c r="CZ39" s="94">
        <v>0</v>
      </c>
    </row>
    <row r="40" spans="1:104" x14ac:dyDescent="0.2">
      <c r="A40" s="113">
        <v>27</v>
      </c>
      <c r="B40" s="114" t="s">
        <v>66</v>
      </c>
      <c r="C40" s="115" t="s">
        <v>199</v>
      </c>
      <c r="D40" s="116" t="s">
        <v>58</v>
      </c>
      <c r="E40" s="129">
        <v>1</v>
      </c>
      <c r="F40" s="117">
        <v>5200</v>
      </c>
      <c r="G40" s="118">
        <f t="shared" si="4"/>
        <v>5200</v>
      </c>
      <c r="J40" s="142"/>
      <c r="O40" s="112"/>
      <c r="BD40" s="94">
        <f t="shared" si="5"/>
        <v>0</v>
      </c>
      <c r="BE40" s="94">
        <f t="shared" si="6"/>
        <v>0</v>
      </c>
    </row>
    <row r="41" spans="1:104" x14ac:dyDescent="0.2">
      <c r="A41" s="113">
        <v>28</v>
      </c>
      <c r="B41" s="114"/>
      <c r="C41" s="115" t="s">
        <v>69</v>
      </c>
      <c r="D41" s="116" t="s">
        <v>72</v>
      </c>
      <c r="E41" s="129">
        <v>1</v>
      </c>
      <c r="F41" s="117">
        <v>23500</v>
      </c>
      <c r="G41" s="118">
        <f>E41*F41</f>
        <v>23500</v>
      </c>
      <c r="K41" s="142"/>
      <c r="O41" s="112"/>
      <c r="BD41" s="94">
        <f t="shared" si="5"/>
        <v>0</v>
      </c>
      <c r="BE41" s="94">
        <f t="shared" si="6"/>
        <v>0</v>
      </c>
    </row>
    <row r="42" spans="1:104" x14ac:dyDescent="0.2">
      <c r="A42" s="119"/>
      <c r="B42" s="120" t="s">
        <v>42</v>
      </c>
      <c r="C42" s="121" t="str">
        <f>CONCATENATE(B35," ",C35)</f>
        <v>1.05 Kancelář</v>
      </c>
      <c r="D42" s="119"/>
      <c r="E42" s="130"/>
      <c r="F42" s="122"/>
      <c r="G42" s="123">
        <f>SUM(G35:G40)</f>
        <v>59260</v>
      </c>
      <c r="I42" s="141"/>
      <c r="J42" s="141">
        <f>SUM(G36:G40)</f>
        <v>59260</v>
      </c>
      <c r="K42" s="141">
        <f>SUM(G41)</f>
        <v>23500</v>
      </c>
      <c r="O42" s="112">
        <v>4</v>
      </c>
      <c r="BA42" s="124"/>
      <c r="BB42" s="124"/>
      <c r="BC42" s="124"/>
      <c r="BD42" s="124">
        <f>SUM(BD35:BD39)</f>
        <v>0</v>
      </c>
      <c r="BE42" s="124">
        <f>SUM(BE35:BE39)</f>
        <v>0</v>
      </c>
    </row>
    <row r="43" spans="1:104" x14ac:dyDescent="0.2">
      <c r="A43" s="106" t="s">
        <v>54</v>
      </c>
      <c r="B43" s="107" t="s">
        <v>93</v>
      </c>
      <c r="C43" s="108" t="s">
        <v>94</v>
      </c>
      <c r="D43" s="109"/>
      <c r="E43" s="131"/>
      <c r="F43" s="110"/>
      <c r="G43" s="111"/>
      <c r="J43" s="142"/>
      <c r="O43" s="112">
        <v>1</v>
      </c>
    </row>
    <row r="44" spans="1:104" x14ac:dyDescent="0.2">
      <c r="A44" s="113">
        <v>29</v>
      </c>
      <c r="B44" s="114" t="s">
        <v>57</v>
      </c>
      <c r="C44" s="115" t="s">
        <v>219</v>
      </c>
      <c r="D44" s="116" t="s">
        <v>58</v>
      </c>
      <c r="E44" s="129">
        <v>1</v>
      </c>
      <c r="F44" s="117">
        <v>7600</v>
      </c>
      <c r="G44" s="118">
        <f t="shared" ref="G44:G51" si="7">E44*F44</f>
        <v>7600</v>
      </c>
      <c r="J44" s="142"/>
      <c r="O44" s="112">
        <v>2</v>
      </c>
      <c r="BD44" s="94">
        <f>IF(AZ44=4,G44,0)</f>
        <v>0</v>
      </c>
      <c r="BE44" s="94">
        <f>IF(AZ44=5,G44,0)</f>
        <v>0</v>
      </c>
      <c r="CZ44" s="94">
        <v>0</v>
      </c>
    </row>
    <row r="45" spans="1:104" x14ac:dyDescent="0.2">
      <c r="A45" s="113">
        <v>30</v>
      </c>
      <c r="B45" s="114" t="s">
        <v>62</v>
      </c>
      <c r="C45" s="115" t="s">
        <v>90</v>
      </c>
      <c r="D45" s="116" t="s">
        <v>58</v>
      </c>
      <c r="E45" s="129">
        <v>1</v>
      </c>
      <c r="F45" s="117">
        <v>4400</v>
      </c>
      <c r="G45" s="118">
        <f t="shared" si="7"/>
        <v>4400</v>
      </c>
      <c r="J45" s="142"/>
      <c r="O45" s="112">
        <v>2</v>
      </c>
      <c r="BD45" s="94">
        <f>IF(AZ45=4,G45,0)</f>
        <v>0</v>
      </c>
      <c r="BE45" s="94">
        <f>IF(AZ45=5,G45,0)</f>
        <v>0</v>
      </c>
      <c r="CZ45" s="94">
        <v>0</v>
      </c>
    </row>
    <row r="46" spans="1:104" x14ac:dyDescent="0.2">
      <c r="A46" s="113">
        <v>31</v>
      </c>
      <c r="B46" s="114" t="s">
        <v>63</v>
      </c>
      <c r="C46" s="115" t="s">
        <v>95</v>
      </c>
      <c r="D46" s="116" t="s">
        <v>58</v>
      </c>
      <c r="E46" s="129">
        <v>2</v>
      </c>
      <c r="F46" s="117">
        <v>2750</v>
      </c>
      <c r="G46" s="118">
        <f t="shared" si="7"/>
        <v>5500</v>
      </c>
      <c r="J46" s="142"/>
      <c r="O46" s="112"/>
    </row>
    <row r="47" spans="1:104" x14ac:dyDescent="0.2">
      <c r="A47" s="113">
        <v>32</v>
      </c>
      <c r="B47" s="114" t="s">
        <v>65</v>
      </c>
      <c r="C47" s="115" t="s">
        <v>96</v>
      </c>
      <c r="D47" s="116" t="s">
        <v>58</v>
      </c>
      <c r="E47" s="129">
        <v>2</v>
      </c>
      <c r="F47" s="117">
        <v>6600</v>
      </c>
      <c r="G47" s="118">
        <f t="shared" si="7"/>
        <v>13200</v>
      </c>
      <c r="J47" s="142"/>
      <c r="O47" s="112"/>
    </row>
    <row r="48" spans="1:104" x14ac:dyDescent="0.2">
      <c r="A48" s="113">
        <v>33</v>
      </c>
      <c r="B48" s="114" t="s">
        <v>66</v>
      </c>
      <c r="C48" s="115" t="s">
        <v>97</v>
      </c>
      <c r="D48" s="116" t="s">
        <v>58</v>
      </c>
      <c r="E48" s="129">
        <v>1</v>
      </c>
      <c r="F48" s="117">
        <v>3200</v>
      </c>
      <c r="G48" s="118">
        <f t="shared" si="7"/>
        <v>3200</v>
      </c>
      <c r="J48" s="142"/>
      <c r="O48" s="112"/>
    </row>
    <row r="49" spans="1:104" x14ac:dyDescent="0.2">
      <c r="A49" s="113">
        <v>34</v>
      </c>
      <c r="B49" s="114" t="s">
        <v>67</v>
      </c>
      <c r="C49" s="115" t="s">
        <v>92</v>
      </c>
      <c r="D49" s="116" t="s">
        <v>58</v>
      </c>
      <c r="E49" s="129">
        <v>1</v>
      </c>
      <c r="F49" s="117">
        <v>6300</v>
      </c>
      <c r="G49" s="118">
        <f t="shared" si="7"/>
        <v>6300</v>
      </c>
      <c r="J49" s="142"/>
      <c r="O49" s="112"/>
    </row>
    <row r="50" spans="1:104" x14ac:dyDescent="0.2">
      <c r="A50" s="113">
        <v>35</v>
      </c>
      <c r="B50" s="114" t="s">
        <v>75</v>
      </c>
      <c r="C50" s="115" t="s">
        <v>217</v>
      </c>
      <c r="D50" s="116" t="s">
        <v>43</v>
      </c>
      <c r="E50" s="129">
        <v>19</v>
      </c>
      <c r="F50" s="117">
        <v>900</v>
      </c>
      <c r="G50" s="118">
        <f t="shared" si="7"/>
        <v>17100</v>
      </c>
      <c r="J50" s="142"/>
      <c r="K50" s="142"/>
      <c r="O50" s="112"/>
    </row>
    <row r="51" spans="1:104" x14ac:dyDescent="0.2">
      <c r="A51" s="113">
        <v>36</v>
      </c>
      <c r="B51" s="114" t="s">
        <v>119</v>
      </c>
      <c r="C51" s="115" t="s">
        <v>204</v>
      </c>
      <c r="D51" s="116" t="s">
        <v>58</v>
      </c>
      <c r="E51" s="129">
        <v>1</v>
      </c>
      <c r="F51" s="117">
        <v>8990</v>
      </c>
      <c r="G51" s="118">
        <f t="shared" si="7"/>
        <v>8990</v>
      </c>
      <c r="J51" s="142"/>
      <c r="K51" s="142"/>
      <c r="O51" s="112"/>
    </row>
    <row r="52" spans="1:104" x14ac:dyDescent="0.2">
      <c r="A52" s="113">
        <v>37</v>
      </c>
      <c r="B52" s="114"/>
      <c r="C52" s="115" t="s">
        <v>69</v>
      </c>
      <c r="D52" s="116" t="s">
        <v>72</v>
      </c>
      <c r="E52" s="129">
        <v>1</v>
      </c>
      <c r="F52" s="117">
        <v>25500</v>
      </c>
      <c r="G52" s="118">
        <f>E52*F52</f>
        <v>25500</v>
      </c>
      <c r="K52" s="142"/>
      <c r="O52" s="112">
        <v>2</v>
      </c>
      <c r="BD52" s="94">
        <f>IF(AZ52=4,G52,0)</f>
        <v>0</v>
      </c>
      <c r="BE52" s="94">
        <f>IF(AZ52=5,G52,0)</f>
        <v>0</v>
      </c>
      <c r="CZ52" s="94">
        <v>0</v>
      </c>
    </row>
    <row r="53" spans="1:104" x14ac:dyDescent="0.2">
      <c r="A53" s="119"/>
      <c r="B53" s="120" t="s">
        <v>42</v>
      </c>
      <c r="C53" s="121" t="str">
        <f>CONCATENATE(B43," ",C43)</f>
        <v>1.06 Kancelář- poradna</v>
      </c>
      <c r="D53" s="119"/>
      <c r="E53" s="130"/>
      <c r="F53" s="122"/>
      <c r="G53" s="123">
        <f>SUM(G43:G52)</f>
        <v>91790</v>
      </c>
      <c r="I53" s="141"/>
      <c r="J53" s="141">
        <f>SUM(G44:G51)</f>
        <v>66290</v>
      </c>
      <c r="K53" s="141">
        <f>SUM(G52)</f>
        <v>25500</v>
      </c>
      <c r="O53" s="112">
        <v>4</v>
      </c>
      <c r="BA53" s="124"/>
      <c r="BB53" s="124"/>
      <c r="BC53" s="124"/>
      <c r="BD53" s="124">
        <f>SUM(BD43:BD52)</f>
        <v>0</v>
      </c>
      <c r="BE53" s="124">
        <f>SUM(BE43:BE52)</f>
        <v>0</v>
      </c>
    </row>
    <row r="54" spans="1:104" x14ac:dyDescent="0.2">
      <c r="A54" s="106" t="s">
        <v>54</v>
      </c>
      <c r="B54" s="107" t="s">
        <v>98</v>
      </c>
      <c r="C54" s="108" t="s">
        <v>94</v>
      </c>
      <c r="D54" s="109"/>
      <c r="E54" s="131"/>
      <c r="F54" s="110"/>
      <c r="G54" s="111"/>
      <c r="O54" s="112">
        <v>1</v>
      </c>
    </row>
    <row r="55" spans="1:104" x14ac:dyDescent="0.2">
      <c r="A55" s="113">
        <v>38</v>
      </c>
      <c r="B55" s="114" t="s">
        <v>57</v>
      </c>
      <c r="C55" s="115" t="s">
        <v>219</v>
      </c>
      <c r="D55" s="116" t="s">
        <v>58</v>
      </c>
      <c r="E55" s="129">
        <v>1</v>
      </c>
      <c r="F55" s="117">
        <v>7600</v>
      </c>
      <c r="G55" s="118">
        <f t="shared" ref="G55:G62" si="8">E55*F55</f>
        <v>7600</v>
      </c>
      <c r="J55" s="142"/>
      <c r="O55" s="112">
        <v>2</v>
      </c>
      <c r="BD55" s="94">
        <f>IF(AZ55=4,G55,0)</f>
        <v>0</v>
      </c>
      <c r="BE55" s="94">
        <f>IF(AZ55=5,G55,0)</f>
        <v>0</v>
      </c>
      <c r="CZ55" s="94">
        <v>0</v>
      </c>
    </row>
    <row r="56" spans="1:104" x14ac:dyDescent="0.2">
      <c r="A56" s="113">
        <v>39</v>
      </c>
      <c r="B56" s="114" t="s">
        <v>62</v>
      </c>
      <c r="C56" s="115" t="s">
        <v>90</v>
      </c>
      <c r="D56" s="116" t="s">
        <v>58</v>
      </c>
      <c r="E56" s="129">
        <v>1</v>
      </c>
      <c r="F56" s="117">
        <v>4400</v>
      </c>
      <c r="G56" s="118">
        <f t="shared" si="8"/>
        <v>4400</v>
      </c>
      <c r="J56" s="142"/>
      <c r="O56" s="112">
        <v>2</v>
      </c>
      <c r="BD56" s="94">
        <f>IF(AZ56=4,G56,0)</f>
        <v>0</v>
      </c>
      <c r="BE56" s="94">
        <f>IF(AZ56=5,G56,0)</f>
        <v>0</v>
      </c>
      <c r="CZ56" s="94">
        <v>0</v>
      </c>
    </row>
    <row r="57" spans="1:104" x14ac:dyDescent="0.2">
      <c r="A57" s="113">
        <v>40</v>
      </c>
      <c r="B57" s="114" t="s">
        <v>63</v>
      </c>
      <c r="C57" s="115" t="s">
        <v>95</v>
      </c>
      <c r="D57" s="116" t="s">
        <v>58</v>
      </c>
      <c r="E57" s="129">
        <v>2</v>
      </c>
      <c r="F57" s="117">
        <v>2750</v>
      </c>
      <c r="G57" s="118">
        <f t="shared" si="8"/>
        <v>5500</v>
      </c>
      <c r="J57" s="142"/>
      <c r="O57" s="112"/>
    </row>
    <row r="58" spans="1:104" x14ac:dyDescent="0.2">
      <c r="A58" s="113">
        <v>41</v>
      </c>
      <c r="B58" s="114" t="s">
        <v>65</v>
      </c>
      <c r="C58" s="115" t="s">
        <v>96</v>
      </c>
      <c r="D58" s="116" t="s">
        <v>58</v>
      </c>
      <c r="E58" s="129">
        <v>2</v>
      </c>
      <c r="F58" s="117">
        <v>6600</v>
      </c>
      <c r="G58" s="118">
        <f t="shared" si="8"/>
        <v>13200</v>
      </c>
      <c r="J58" s="142"/>
      <c r="O58" s="112"/>
    </row>
    <row r="59" spans="1:104" x14ac:dyDescent="0.2">
      <c r="A59" s="113">
        <v>42</v>
      </c>
      <c r="B59" s="114" t="s">
        <v>66</v>
      </c>
      <c r="C59" s="115" t="s">
        <v>97</v>
      </c>
      <c r="D59" s="116" t="s">
        <v>58</v>
      </c>
      <c r="E59" s="129">
        <v>1</v>
      </c>
      <c r="F59" s="117">
        <v>3200</v>
      </c>
      <c r="G59" s="118">
        <f t="shared" si="8"/>
        <v>3200</v>
      </c>
      <c r="J59" s="142"/>
      <c r="O59" s="112"/>
    </row>
    <row r="60" spans="1:104" x14ac:dyDescent="0.2">
      <c r="A60" s="113">
        <v>43</v>
      </c>
      <c r="B60" s="114" t="s">
        <v>67</v>
      </c>
      <c r="C60" s="115" t="s">
        <v>92</v>
      </c>
      <c r="D60" s="116" t="s">
        <v>58</v>
      </c>
      <c r="E60" s="129">
        <v>1</v>
      </c>
      <c r="F60" s="117">
        <v>6300</v>
      </c>
      <c r="G60" s="118">
        <f t="shared" si="8"/>
        <v>6300</v>
      </c>
      <c r="J60" s="142"/>
      <c r="O60" s="112"/>
    </row>
    <row r="61" spans="1:104" x14ac:dyDescent="0.2">
      <c r="A61" s="113">
        <v>44</v>
      </c>
      <c r="B61" s="114" t="s">
        <v>75</v>
      </c>
      <c r="C61" s="115" t="s">
        <v>217</v>
      </c>
      <c r="D61" s="116" t="s">
        <v>43</v>
      </c>
      <c r="E61" s="129">
        <v>19</v>
      </c>
      <c r="F61" s="117">
        <v>900</v>
      </c>
      <c r="G61" s="118">
        <f t="shared" si="8"/>
        <v>17100</v>
      </c>
      <c r="J61" s="142"/>
      <c r="K61" s="142"/>
      <c r="O61" s="112"/>
    </row>
    <row r="62" spans="1:104" x14ac:dyDescent="0.2">
      <c r="A62" s="113">
        <v>45</v>
      </c>
      <c r="B62" s="114" t="s">
        <v>119</v>
      </c>
      <c r="C62" s="115" t="s">
        <v>204</v>
      </c>
      <c r="D62" s="116" t="s">
        <v>58</v>
      </c>
      <c r="E62" s="129">
        <v>1</v>
      </c>
      <c r="F62" s="117">
        <v>8990</v>
      </c>
      <c r="G62" s="118">
        <f t="shared" si="8"/>
        <v>8990</v>
      </c>
      <c r="J62" s="142"/>
      <c r="K62" s="142"/>
      <c r="O62" s="112"/>
    </row>
    <row r="63" spans="1:104" x14ac:dyDescent="0.2">
      <c r="A63" s="113">
        <v>46</v>
      </c>
      <c r="B63" s="114"/>
      <c r="C63" s="115" t="s">
        <v>69</v>
      </c>
      <c r="D63" s="116" t="s">
        <v>72</v>
      </c>
      <c r="E63" s="129">
        <v>1</v>
      </c>
      <c r="F63" s="117">
        <v>23500</v>
      </c>
      <c r="G63" s="118">
        <f>E63*F63</f>
        <v>23500</v>
      </c>
      <c r="K63" s="142"/>
      <c r="O63" s="112">
        <v>2</v>
      </c>
      <c r="BD63" s="94">
        <f>IF(AZ63=4,G63,0)</f>
        <v>0</v>
      </c>
      <c r="BE63" s="94">
        <f>IF(AZ63=5,G63,0)</f>
        <v>0</v>
      </c>
      <c r="CZ63" s="94">
        <v>0</v>
      </c>
    </row>
    <row r="64" spans="1:104" x14ac:dyDescent="0.2">
      <c r="A64" s="119"/>
      <c r="B64" s="120" t="s">
        <v>42</v>
      </c>
      <c r="C64" s="121" t="str">
        <f>CONCATENATE(B54," ",C54)</f>
        <v>1.07 Kancelář- poradna</v>
      </c>
      <c r="D64" s="119"/>
      <c r="E64" s="130"/>
      <c r="F64" s="122"/>
      <c r="G64" s="123">
        <f>SUM(G54:G63)</f>
        <v>89790</v>
      </c>
      <c r="J64" s="141">
        <f>SUM(G55:G62)</f>
        <v>66290</v>
      </c>
      <c r="K64" s="141">
        <f>SUM(G63)</f>
        <v>23500</v>
      </c>
    </row>
    <row r="65" spans="1:11" x14ac:dyDescent="0.2">
      <c r="A65" s="106" t="s">
        <v>54</v>
      </c>
      <c r="B65" s="107" t="s">
        <v>99</v>
      </c>
      <c r="C65" s="108" t="s">
        <v>94</v>
      </c>
      <c r="D65" s="109"/>
      <c r="E65" s="131"/>
      <c r="F65" s="110"/>
      <c r="G65" s="111"/>
    </row>
    <row r="66" spans="1:11" x14ac:dyDescent="0.2">
      <c r="A66" s="113">
        <v>47</v>
      </c>
      <c r="B66" s="114" t="s">
        <v>57</v>
      </c>
      <c r="C66" s="115" t="s">
        <v>100</v>
      </c>
      <c r="D66" s="116" t="s">
        <v>58</v>
      </c>
      <c r="E66" s="129">
        <v>1</v>
      </c>
      <c r="F66" s="117">
        <v>14000</v>
      </c>
      <c r="G66" s="118">
        <f t="shared" ref="G66:G74" si="9">E66*F66</f>
        <v>14000</v>
      </c>
      <c r="J66" s="142"/>
    </row>
    <row r="67" spans="1:11" x14ac:dyDescent="0.2">
      <c r="A67" s="113">
        <v>48</v>
      </c>
      <c r="B67" s="114" t="s">
        <v>62</v>
      </c>
      <c r="C67" s="115" t="s">
        <v>90</v>
      </c>
      <c r="D67" s="116" t="s">
        <v>58</v>
      </c>
      <c r="E67" s="129">
        <v>1</v>
      </c>
      <c r="F67" s="117">
        <v>4400</v>
      </c>
      <c r="G67" s="118">
        <f t="shared" si="9"/>
        <v>4400</v>
      </c>
      <c r="J67" s="142"/>
    </row>
    <row r="68" spans="1:11" x14ac:dyDescent="0.2">
      <c r="A68" s="113">
        <v>49</v>
      </c>
      <c r="B68" s="114" t="s">
        <v>63</v>
      </c>
      <c r="C68" s="115" t="s">
        <v>95</v>
      </c>
      <c r="D68" s="116" t="s">
        <v>58</v>
      </c>
      <c r="E68" s="129">
        <v>1</v>
      </c>
      <c r="F68" s="117">
        <v>2750</v>
      </c>
      <c r="G68" s="118">
        <f t="shared" si="9"/>
        <v>2750</v>
      </c>
      <c r="J68" s="142"/>
    </row>
    <row r="69" spans="1:11" x14ac:dyDescent="0.2">
      <c r="A69" s="113">
        <v>50</v>
      </c>
      <c r="B69" s="114" t="s">
        <v>65</v>
      </c>
      <c r="C69" s="115" t="s">
        <v>96</v>
      </c>
      <c r="D69" s="116" t="s">
        <v>58</v>
      </c>
      <c r="E69" s="129">
        <v>2</v>
      </c>
      <c r="F69" s="117">
        <v>6600</v>
      </c>
      <c r="G69" s="118">
        <f t="shared" si="9"/>
        <v>13200</v>
      </c>
      <c r="J69" s="142"/>
    </row>
    <row r="70" spans="1:11" x14ac:dyDescent="0.2">
      <c r="A70" s="113">
        <v>51</v>
      </c>
      <c r="B70" s="114" t="s">
        <v>66</v>
      </c>
      <c r="C70" s="115" t="s">
        <v>97</v>
      </c>
      <c r="D70" s="116" t="s">
        <v>58</v>
      </c>
      <c r="E70" s="129">
        <v>2</v>
      </c>
      <c r="F70" s="117">
        <v>3200</v>
      </c>
      <c r="G70" s="118">
        <f t="shared" si="9"/>
        <v>6400</v>
      </c>
      <c r="J70" s="142"/>
    </row>
    <row r="71" spans="1:11" x14ac:dyDescent="0.2">
      <c r="A71" s="113">
        <v>52</v>
      </c>
      <c r="B71" s="114" t="s">
        <v>67</v>
      </c>
      <c r="C71" s="115" t="s">
        <v>92</v>
      </c>
      <c r="D71" s="116" t="s">
        <v>58</v>
      </c>
      <c r="E71" s="129">
        <v>1</v>
      </c>
      <c r="F71" s="117">
        <v>6300</v>
      </c>
      <c r="G71" s="118">
        <f t="shared" si="9"/>
        <v>6300</v>
      </c>
      <c r="J71" s="142"/>
    </row>
    <row r="72" spans="1:11" x14ac:dyDescent="0.2">
      <c r="A72" s="113">
        <v>53</v>
      </c>
      <c r="B72" s="114" t="s">
        <v>76</v>
      </c>
      <c r="C72" s="115" t="s">
        <v>103</v>
      </c>
      <c r="D72" s="116" t="s">
        <v>58</v>
      </c>
      <c r="E72" s="129">
        <v>1</v>
      </c>
      <c r="F72" s="117">
        <v>2910</v>
      </c>
      <c r="G72" s="118">
        <f t="shared" si="9"/>
        <v>2910</v>
      </c>
      <c r="J72" s="142"/>
    </row>
    <row r="73" spans="1:11" x14ac:dyDescent="0.2">
      <c r="A73" s="113">
        <v>54</v>
      </c>
      <c r="B73" s="114" t="s">
        <v>101</v>
      </c>
      <c r="C73" s="115" t="s">
        <v>107</v>
      </c>
      <c r="D73" s="116" t="s">
        <v>58</v>
      </c>
      <c r="E73" s="129">
        <v>1</v>
      </c>
      <c r="F73" s="117">
        <v>1800</v>
      </c>
      <c r="G73" s="118">
        <f t="shared" si="9"/>
        <v>1800</v>
      </c>
      <c r="J73" s="142"/>
    </row>
    <row r="74" spans="1:11" x14ac:dyDescent="0.2">
      <c r="A74" s="113">
        <v>55</v>
      </c>
      <c r="B74" s="114" t="s">
        <v>122</v>
      </c>
      <c r="C74" s="115" t="s">
        <v>217</v>
      </c>
      <c r="D74" s="116" t="s">
        <v>43</v>
      </c>
      <c r="E74" s="129">
        <v>19</v>
      </c>
      <c r="F74" s="117">
        <v>900</v>
      </c>
      <c r="G74" s="118">
        <f t="shared" si="9"/>
        <v>17100</v>
      </c>
      <c r="J74" s="142"/>
    </row>
    <row r="75" spans="1:11" x14ac:dyDescent="0.2">
      <c r="A75" s="113">
        <v>56</v>
      </c>
      <c r="B75" s="114"/>
      <c r="C75" s="115" t="s">
        <v>69</v>
      </c>
      <c r="D75" s="116" t="s">
        <v>72</v>
      </c>
      <c r="E75" s="129">
        <v>1</v>
      </c>
      <c r="F75" s="117">
        <v>23500</v>
      </c>
      <c r="G75" s="118">
        <f>E75*F75</f>
        <v>23500</v>
      </c>
      <c r="K75" s="142"/>
    </row>
    <row r="76" spans="1:11" x14ac:dyDescent="0.2">
      <c r="A76" s="119"/>
      <c r="B76" s="120" t="s">
        <v>42</v>
      </c>
      <c r="C76" s="121" t="str">
        <f>CONCATENATE(B65," ",C65)</f>
        <v>1.08 Kancelář- poradna</v>
      </c>
      <c r="D76" s="119"/>
      <c r="E76" s="130"/>
      <c r="F76" s="122"/>
      <c r="G76" s="123">
        <f>SUM(G65:G75)</f>
        <v>92360</v>
      </c>
      <c r="J76" s="141">
        <f>SUM(G66:G74)</f>
        <v>68860</v>
      </c>
      <c r="K76" s="141">
        <f>SUM(G75)</f>
        <v>23500</v>
      </c>
    </row>
    <row r="77" spans="1:11" x14ac:dyDescent="0.2">
      <c r="A77" s="106" t="s">
        <v>54</v>
      </c>
      <c r="B77" s="107" t="s">
        <v>104</v>
      </c>
      <c r="C77" s="108" t="s">
        <v>94</v>
      </c>
      <c r="D77" s="109"/>
      <c r="E77" s="131"/>
      <c r="F77" s="110"/>
      <c r="G77" s="111"/>
    </row>
    <row r="78" spans="1:11" x14ac:dyDescent="0.2">
      <c r="A78" s="113">
        <v>57</v>
      </c>
      <c r="B78" s="114" t="s">
        <v>57</v>
      </c>
      <c r="C78" s="115" t="s">
        <v>100</v>
      </c>
      <c r="D78" s="116" t="s">
        <v>58</v>
      </c>
      <c r="E78" s="129">
        <v>1</v>
      </c>
      <c r="F78" s="117">
        <v>14000</v>
      </c>
      <c r="G78" s="118">
        <f t="shared" ref="G78:G86" si="10">E78*F78</f>
        <v>14000</v>
      </c>
      <c r="J78" s="142"/>
    </row>
    <row r="79" spans="1:11" x14ac:dyDescent="0.2">
      <c r="A79" s="113">
        <v>58</v>
      </c>
      <c r="B79" s="114" t="s">
        <v>62</v>
      </c>
      <c r="C79" s="115" t="s">
        <v>90</v>
      </c>
      <c r="D79" s="116" t="s">
        <v>58</v>
      </c>
      <c r="E79" s="129">
        <v>1</v>
      </c>
      <c r="F79" s="117">
        <v>4400</v>
      </c>
      <c r="G79" s="118">
        <f t="shared" si="10"/>
        <v>4400</v>
      </c>
      <c r="J79" s="142"/>
    </row>
    <row r="80" spans="1:11" x14ac:dyDescent="0.2">
      <c r="A80" s="113">
        <v>59</v>
      </c>
      <c r="B80" s="114" t="s">
        <v>63</v>
      </c>
      <c r="C80" s="115" t="s">
        <v>95</v>
      </c>
      <c r="D80" s="116" t="s">
        <v>58</v>
      </c>
      <c r="E80" s="129">
        <v>1</v>
      </c>
      <c r="F80" s="117">
        <v>2750</v>
      </c>
      <c r="G80" s="118">
        <f t="shared" si="10"/>
        <v>2750</v>
      </c>
      <c r="J80" s="142"/>
    </row>
    <row r="81" spans="1:11" x14ac:dyDescent="0.2">
      <c r="A81" s="113">
        <v>60</v>
      </c>
      <c r="B81" s="114" t="s">
        <v>65</v>
      </c>
      <c r="C81" s="115" t="s">
        <v>96</v>
      </c>
      <c r="D81" s="116" t="s">
        <v>58</v>
      </c>
      <c r="E81" s="129">
        <v>2</v>
      </c>
      <c r="F81" s="117">
        <v>6600</v>
      </c>
      <c r="G81" s="118">
        <f t="shared" si="10"/>
        <v>13200</v>
      </c>
      <c r="J81" s="142"/>
    </row>
    <row r="82" spans="1:11" x14ac:dyDescent="0.2">
      <c r="A82" s="113">
        <v>61</v>
      </c>
      <c r="B82" s="114" t="s">
        <v>66</v>
      </c>
      <c r="C82" s="115" t="s">
        <v>97</v>
      </c>
      <c r="D82" s="116" t="s">
        <v>58</v>
      </c>
      <c r="E82" s="129">
        <v>2</v>
      </c>
      <c r="F82" s="117">
        <v>3200</v>
      </c>
      <c r="G82" s="118">
        <f t="shared" si="10"/>
        <v>6400</v>
      </c>
      <c r="J82" s="142"/>
    </row>
    <row r="83" spans="1:11" x14ac:dyDescent="0.2">
      <c r="A83" s="113">
        <v>62</v>
      </c>
      <c r="B83" s="114" t="s">
        <v>67</v>
      </c>
      <c r="C83" s="115" t="s">
        <v>92</v>
      </c>
      <c r="D83" s="116" t="s">
        <v>58</v>
      </c>
      <c r="E83" s="129">
        <v>1</v>
      </c>
      <c r="F83" s="117">
        <v>6300</v>
      </c>
      <c r="G83" s="118">
        <f t="shared" si="10"/>
        <v>6300</v>
      </c>
      <c r="J83" s="142"/>
    </row>
    <row r="84" spans="1:11" x14ac:dyDescent="0.2">
      <c r="A84" s="113">
        <v>63</v>
      </c>
      <c r="B84" s="114" t="s">
        <v>76</v>
      </c>
      <c r="C84" s="115" t="s">
        <v>103</v>
      </c>
      <c r="D84" s="116" t="s">
        <v>58</v>
      </c>
      <c r="E84" s="129">
        <v>1</v>
      </c>
      <c r="F84" s="117">
        <v>2910</v>
      </c>
      <c r="G84" s="118">
        <f t="shared" si="10"/>
        <v>2910</v>
      </c>
      <c r="J84" s="142"/>
    </row>
    <row r="85" spans="1:11" x14ac:dyDescent="0.2">
      <c r="A85" s="113">
        <v>64</v>
      </c>
      <c r="B85" s="114" t="s">
        <v>101</v>
      </c>
      <c r="C85" s="115" t="s">
        <v>107</v>
      </c>
      <c r="D85" s="116" t="s">
        <v>58</v>
      </c>
      <c r="E85" s="129">
        <v>1</v>
      </c>
      <c r="F85" s="117">
        <v>1800</v>
      </c>
      <c r="G85" s="118">
        <f t="shared" si="10"/>
        <v>1800</v>
      </c>
      <c r="J85" s="142"/>
    </row>
    <row r="86" spans="1:11" x14ac:dyDescent="0.2">
      <c r="A86" s="113">
        <v>65</v>
      </c>
      <c r="B86" s="114" t="s">
        <v>122</v>
      </c>
      <c r="C86" s="115" t="s">
        <v>217</v>
      </c>
      <c r="D86" s="116" t="s">
        <v>43</v>
      </c>
      <c r="E86" s="129">
        <v>19</v>
      </c>
      <c r="F86" s="117">
        <v>900</v>
      </c>
      <c r="G86" s="118">
        <f t="shared" si="10"/>
        <v>17100</v>
      </c>
      <c r="J86" s="142"/>
    </row>
    <row r="87" spans="1:11" x14ac:dyDescent="0.2">
      <c r="A87" s="113">
        <v>66</v>
      </c>
      <c r="B87" s="114"/>
      <c r="C87" s="115" t="s">
        <v>69</v>
      </c>
      <c r="D87" s="116" t="s">
        <v>72</v>
      </c>
      <c r="E87" s="129">
        <v>1</v>
      </c>
      <c r="F87" s="117">
        <v>23500</v>
      </c>
      <c r="G87" s="118">
        <f>E87*F87</f>
        <v>23500</v>
      </c>
      <c r="K87" s="142"/>
    </row>
    <row r="88" spans="1:11" x14ac:dyDescent="0.2">
      <c r="A88" s="119"/>
      <c r="B88" s="120" t="s">
        <v>42</v>
      </c>
      <c r="C88" s="121" t="str">
        <f>CONCATENATE(B77," ",C77)</f>
        <v>1.09 Kancelář- poradna</v>
      </c>
      <c r="D88" s="119"/>
      <c r="E88" s="130"/>
      <c r="F88" s="122"/>
      <c r="G88" s="123">
        <f>SUM(G77:G87)</f>
        <v>92360</v>
      </c>
      <c r="J88" s="141">
        <f>SUM(G78:G86)</f>
        <v>68860</v>
      </c>
      <c r="K88" s="141">
        <f>SUM(G87)</f>
        <v>23500</v>
      </c>
    </row>
    <row r="89" spans="1:11" x14ac:dyDescent="0.2">
      <c r="A89" s="106" t="s">
        <v>54</v>
      </c>
      <c r="B89" s="107" t="s">
        <v>105</v>
      </c>
      <c r="C89" s="108" t="s">
        <v>94</v>
      </c>
      <c r="D89" s="109"/>
      <c r="E89" s="131"/>
      <c r="F89" s="110"/>
      <c r="G89" s="111"/>
    </row>
    <row r="90" spans="1:11" x14ac:dyDescent="0.2">
      <c r="A90" s="113">
        <v>67</v>
      </c>
      <c r="B90" s="114" t="s">
        <v>57</v>
      </c>
      <c r="C90" s="115" t="s">
        <v>100</v>
      </c>
      <c r="D90" s="116" t="s">
        <v>58</v>
      </c>
      <c r="E90" s="129">
        <v>1</v>
      </c>
      <c r="F90" s="117">
        <v>14000</v>
      </c>
      <c r="G90" s="118">
        <f>E90*F90</f>
        <v>14000</v>
      </c>
      <c r="J90" s="142"/>
    </row>
    <row r="91" spans="1:11" x14ac:dyDescent="0.2">
      <c r="A91" s="113">
        <v>68</v>
      </c>
      <c r="B91" s="114" t="s">
        <v>62</v>
      </c>
      <c r="C91" s="115" t="s">
        <v>90</v>
      </c>
      <c r="D91" s="116" t="s">
        <v>58</v>
      </c>
      <c r="E91" s="129">
        <v>1</v>
      </c>
      <c r="F91" s="117">
        <v>4400</v>
      </c>
      <c r="G91" s="118">
        <f>E91*F91</f>
        <v>4400</v>
      </c>
      <c r="J91" s="142"/>
    </row>
    <row r="92" spans="1:11" x14ac:dyDescent="0.2">
      <c r="A92" s="113">
        <v>69</v>
      </c>
      <c r="B92" s="114" t="s">
        <v>63</v>
      </c>
      <c r="C92" s="115" t="s">
        <v>95</v>
      </c>
      <c r="D92" s="116" t="s">
        <v>58</v>
      </c>
      <c r="E92" s="129">
        <v>3</v>
      </c>
      <c r="F92" s="117">
        <v>2750</v>
      </c>
      <c r="G92" s="118">
        <f>E92*F92</f>
        <v>8250</v>
      </c>
      <c r="J92" s="142"/>
    </row>
    <row r="93" spans="1:11" x14ac:dyDescent="0.2">
      <c r="A93" s="113">
        <v>70</v>
      </c>
      <c r="B93" s="114" t="s">
        <v>65</v>
      </c>
      <c r="C93" s="115" t="s">
        <v>96</v>
      </c>
      <c r="D93" s="116" t="s">
        <v>58</v>
      </c>
      <c r="E93" s="129">
        <v>2</v>
      </c>
      <c r="F93" s="117">
        <v>6600</v>
      </c>
      <c r="G93" s="118">
        <f>E93*F93</f>
        <v>13200</v>
      </c>
      <c r="J93" s="142"/>
    </row>
    <row r="94" spans="1:11" x14ac:dyDescent="0.2">
      <c r="A94" s="113">
        <v>71</v>
      </c>
      <c r="B94" s="114" t="s">
        <v>66</v>
      </c>
      <c r="C94" s="115" t="s">
        <v>97</v>
      </c>
      <c r="D94" s="116" t="s">
        <v>58</v>
      </c>
      <c r="E94" s="129">
        <v>2</v>
      </c>
      <c r="F94" s="117">
        <v>3200</v>
      </c>
      <c r="G94" s="118">
        <f t="shared" ref="G94" si="11">E94*F94</f>
        <v>6400</v>
      </c>
      <c r="J94" s="142"/>
    </row>
    <row r="95" spans="1:11" x14ac:dyDescent="0.2">
      <c r="A95" s="113">
        <v>72</v>
      </c>
      <c r="B95" s="114" t="s">
        <v>67</v>
      </c>
      <c r="C95" s="115" t="s">
        <v>92</v>
      </c>
      <c r="D95" s="116" t="s">
        <v>58</v>
      </c>
      <c r="E95" s="129">
        <v>1</v>
      </c>
      <c r="F95" s="117">
        <v>6300</v>
      </c>
      <c r="G95" s="118">
        <f t="shared" ref="G95:G98" si="12">E95*F95</f>
        <v>6300</v>
      </c>
      <c r="J95" s="142"/>
    </row>
    <row r="96" spans="1:11" x14ac:dyDescent="0.2">
      <c r="A96" s="113">
        <v>73</v>
      </c>
      <c r="B96" s="114" t="s">
        <v>76</v>
      </c>
      <c r="C96" s="115" t="s">
        <v>106</v>
      </c>
      <c r="D96" s="116" t="s">
        <v>58</v>
      </c>
      <c r="E96" s="129">
        <v>1</v>
      </c>
      <c r="F96" s="117">
        <v>7800</v>
      </c>
      <c r="G96" s="118">
        <f t="shared" si="12"/>
        <v>7800</v>
      </c>
      <c r="J96" s="142"/>
    </row>
    <row r="97" spans="1:11" x14ac:dyDescent="0.2">
      <c r="A97" s="113">
        <v>74</v>
      </c>
      <c r="B97" s="114" t="s">
        <v>101</v>
      </c>
      <c r="C97" s="115" t="s">
        <v>102</v>
      </c>
      <c r="D97" s="116" t="s">
        <v>58</v>
      </c>
      <c r="E97" s="129">
        <v>1</v>
      </c>
      <c r="F97" s="117">
        <v>11498</v>
      </c>
      <c r="G97" s="118">
        <f t="shared" si="12"/>
        <v>11498</v>
      </c>
      <c r="J97" s="142"/>
    </row>
    <row r="98" spans="1:11" x14ac:dyDescent="0.2">
      <c r="A98" s="113">
        <v>77</v>
      </c>
      <c r="B98" s="114" t="s">
        <v>122</v>
      </c>
      <c r="C98" s="115" t="s">
        <v>217</v>
      </c>
      <c r="D98" s="116" t="s">
        <v>43</v>
      </c>
      <c r="E98" s="129">
        <v>19.5</v>
      </c>
      <c r="F98" s="117">
        <v>900</v>
      </c>
      <c r="G98" s="118">
        <f t="shared" si="12"/>
        <v>17550</v>
      </c>
      <c r="J98" s="142"/>
    </row>
    <row r="99" spans="1:11" x14ac:dyDescent="0.2">
      <c r="A99" s="113">
        <v>78</v>
      </c>
      <c r="B99" s="114"/>
      <c r="C99" s="115" t="s">
        <v>69</v>
      </c>
      <c r="D99" s="116" t="s">
        <v>72</v>
      </c>
      <c r="E99" s="129">
        <v>1</v>
      </c>
      <c r="F99" s="117">
        <v>28800</v>
      </c>
      <c r="G99" s="118">
        <f>E99*F99</f>
        <v>28800</v>
      </c>
      <c r="K99" s="142"/>
    </row>
    <row r="100" spans="1:11" x14ac:dyDescent="0.2">
      <c r="A100" s="119"/>
      <c r="B100" s="120" t="s">
        <v>42</v>
      </c>
      <c r="C100" s="121" t="str">
        <f>CONCATENATE(B89," ",C89)</f>
        <v>1.10 Kancelář- poradna</v>
      </c>
      <c r="D100" s="119"/>
      <c r="E100" s="130"/>
      <c r="F100" s="122"/>
      <c r="G100" s="123">
        <f>SUM(G89:G99)</f>
        <v>118198</v>
      </c>
      <c r="J100" s="141">
        <f>SUM(G90:G98)</f>
        <v>89398</v>
      </c>
      <c r="K100" s="141">
        <f>SUM(G99)</f>
        <v>28800</v>
      </c>
    </row>
    <row r="101" spans="1:11" x14ac:dyDescent="0.2">
      <c r="A101" s="106" t="s">
        <v>54</v>
      </c>
      <c r="B101" s="107" t="s">
        <v>108</v>
      </c>
      <c r="C101" s="108" t="s">
        <v>109</v>
      </c>
      <c r="D101" s="109"/>
      <c r="E101" s="131"/>
      <c r="F101" s="110"/>
      <c r="G101" s="111"/>
    </row>
    <row r="102" spans="1:11" x14ac:dyDescent="0.2">
      <c r="A102" s="113">
        <v>79</v>
      </c>
      <c r="B102" s="114" t="s">
        <v>57</v>
      </c>
      <c r="C102" s="115" t="s">
        <v>59</v>
      </c>
      <c r="D102" s="116" t="s">
        <v>58</v>
      </c>
      <c r="E102" s="129">
        <v>16</v>
      </c>
      <c r="F102" s="117">
        <v>1548</v>
      </c>
      <c r="G102" s="118">
        <f t="shared" ref="G102:G111" si="13">E102*F102</f>
        <v>24768</v>
      </c>
      <c r="J102" s="142"/>
    </row>
    <row r="103" spans="1:11" x14ac:dyDescent="0.2">
      <c r="A103" s="113">
        <v>80</v>
      </c>
      <c r="B103" s="114" t="s">
        <v>62</v>
      </c>
      <c r="C103" s="115" t="s">
        <v>205</v>
      </c>
      <c r="D103" s="116" t="s">
        <v>58</v>
      </c>
      <c r="E103" s="129">
        <v>9</v>
      </c>
      <c r="F103" s="117">
        <v>3810</v>
      </c>
      <c r="G103" s="118">
        <f t="shared" si="13"/>
        <v>34290</v>
      </c>
      <c r="J103" s="142"/>
    </row>
    <row r="104" spans="1:11" x14ac:dyDescent="0.2">
      <c r="A104" s="113">
        <v>81</v>
      </c>
      <c r="B104" s="114" t="s">
        <v>63</v>
      </c>
      <c r="C104" s="115" t="s">
        <v>64</v>
      </c>
      <c r="D104" s="116" t="s">
        <v>58</v>
      </c>
      <c r="E104" s="129">
        <v>3</v>
      </c>
      <c r="F104" s="117">
        <v>7800</v>
      </c>
      <c r="G104" s="118">
        <f t="shared" si="13"/>
        <v>23400</v>
      </c>
      <c r="J104" s="142"/>
    </row>
    <row r="105" spans="1:11" x14ac:dyDescent="0.2">
      <c r="A105" s="113">
        <v>82</v>
      </c>
      <c r="B105" s="114" t="s">
        <v>65</v>
      </c>
      <c r="C105" s="115" t="s">
        <v>70</v>
      </c>
      <c r="D105" s="116" t="s">
        <v>58</v>
      </c>
      <c r="E105" s="129">
        <v>1</v>
      </c>
      <c r="F105" s="117">
        <v>9900</v>
      </c>
      <c r="G105" s="118">
        <f t="shared" si="13"/>
        <v>9900</v>
      </c>
      <c r="J105" s="142"/>
    </row>
    <row r="106" spans="1:11" x14ac:dyDescent="0.2">
      <c r="A106" s="113">
        <v>83</v>
      </c>
      <c r="B106" s="114" t="s">
        <v>66</v>
      </c>
      <c r="C106" s="115" t="s">
        <v>209</v>
      </c>
      <c r="D106" s="116" t="s">
        <v>72</v>
      </c>
      <c r="E106" s="129">
        <v>1</v>
      </c>
      <c r="F106" s="117">
        <v>18800</v>
      </c>
      <c r="G106" s="118">
        <f t="shared" si="13"/>
        <v>18800</v>
      </c>
      <c r="J106" s="142"/>
    </row>
    <row r="107" spans="1:11" x14ac:dyDescent="0.2">
      <c r="A107" s="113">
        <v>84</v>
      </c>
      <c r="B107" s="114" t="s">
        <v>67</v>
      </c>
      <c r="C107" s="115" t="s">
        <v>208</v>
      </c>
      <c r="D107" s="116" t="s">
        <v>58</v>
      </c>
      <c r="E107" s="129">
        <v>3</v>
      </c>
      <c r="F107" s="117">
        <v>8100</v>
      </c>
      <c r="G107" s="118">
        <f t="shared" si="13"/>
        <v>24300</v>
      </c>
      <c r="J107" s="142"/>
    </row>
    <row r="108" spans="1:11" x14ac:dyDescent="0.2">
      <c r="A108" s="113">
        <v>85</v>
      </c>
      <c r="B108" s="114" t="s">
        <v>73</v>
      </c>
      <c r="C108" s="115" t="s">
        <v>207</v>
      </c>
      <c r="D108" s="116" t="s">
        <v>72</v>
      </c>
      <c r="E108" s="129">
        <v>1</v>
      </c>
      <c r="F108" s="117">
        <v>69200</v>
      </c>
      <c r="G108" s="118">
        <f t="shared" si="13"/>
        <v>69200</v>
      </c>
      <c r="J108" s="142"/>
    </row>
    <row r="109" spans="1:11" x14ac:dyDescent="0.2">
      <c r="A109" s="113">
        <v>86</v>
      </c>
      <c r="B109" s="114" t="s">
        <v>74</v>
      </c>
      <c r="C109" s="115" t="s">
        <v>146</v>
      </c>
      <c r="D109" s="116" t="s">
        <v>58</v>
      </c>
      <c r="E109" s="129">
        <v>19</v>
      </c>
      <c r="F109" s="117">
        <v>2950</v>
      </c>
      <c r="G109" s="118">
        <f t="shared" si="13"/>
        <v>56050</v>
      </c>
      <c r="J109" s="142"/>
    </row>
    <row r="110" spans="1:11" x14ac:dyDescent="0.2">
      <c r="A110" s="113">
        <v>87</v>
      </c>
      <c r="B110" s="114" t="s">
        <v>76</v>
      </c>
      <c r="C110" s="115" t="s">
        <v>206</v>
      </c>
      <c r="D110" s="116" t="s">
        <v>43</v>
      </c>
      <c r="E110" s="129">
        <v>46</v>
      </c>
      <c r="F110" s="117">
        <v>2500</v>
      </c>
      <c r="G110" s="118">
        <f t="shared" si="13"/>
        <v>115000</v>
      </c>
      <c r="J110" s="142"/>
    </row>
    <row r="111" spans="1:11" x14ac:dyDescent="0.2">
      <c r="A111" s="113">
        <v>88</v>
      </c>
      <c r="B111" s="114" t="s">
        <v>101</v>
      </c>
      <c r="C111" s="115" t="s">
        <v>77</v>
      </c>
      <c r="D111" s="116" t="s">
        <v>72</v>
      </c>
      <c r="E111" s="129">
        <v>1</v>
      </c>
      <c r="F111" s="117">
        <v>15800</v>
      </c>
      <c r="G111" s="118">
        <f t="shared" si="13"/>
        <v>15800</v>
      </c>
      <c r="J111" s="142"/>
    </row>
    <row r="112" spans="1:11" x14ac:dyDescent="0.2">
      <c r="A112" s="113">
        <v>89</v>
      </c>
      <c r="B112" s="114"/>
      <c r="C112" s="115" t="s">
        <v>69</v>
      </c>
      <c r="D112" s="116" t="s">
        <v>72</v>
      </c>
      <c r="E112" s="129">
        <v>1</v>
      </c>
      <c r="F112" s="117">
        <v>42000</v>
      </c>
      <c r="G112" s="118">
        <f>E112*F112</f>
        <v>42000</v>
      </c>
      <c r="K112" s="142"/>
    </row>
    <row r="113" spans="1:11" x14ac:dyDescent="0.2">
      <c r="A113" s="119"/>
      <c r="B113" s="120" t="s">
        <v>42</v>
      </c>
      <c r="C113" s="121" t="str">
        <f>CONCATENATE(B101," ",C101)</f>
        <v>1.18,19,20 Čekárna ZŠ</v>
      </c>
      <c r="D113" s="119"/>
      <c r="E113" s="130"/>
      <c r="F113" s="122"/>
      <c r="G113" s="123">
        <f>SUM(G101:G112)</f>
        <v>433508</v>
      </c>
      <c r="J113" s="141">
        <f>SUM(G102:G111)</f>
        <v>391508</v>
      </c>
      <c r="K113" s="141">
        <f>SUM(G112)</f>
        <v>42000</v>
      </c>
    </row>
    <row r="114" spans="1:11" x14ac:dyDescent="0.2">
      <c r="A114" s="106" t="s">
        <v>54</v>
      </c>
      <c r="B114" s="107" t="s">
        <v>110</v>
      </c>
      <c r="C114" s="108" t="s">
        <v>111</v>
      </c>
      <c r="D114" s="109"/>
      <c r="E114" s="131"/>
      <c r="F114" s="110"/>
      <c r="G114" s="111"/>
    </row>
    <row r="115" spans="1:11" x14ac:dyDescent="0.2">
      <c r="A115" s="113">
        <v>90</v>
      </c>
      <c r="B115" s="114" t="s">
        <v>57</v>
      </c>
      <c r="C115" s="115" t="s">
        <v>112</v>
      </c>
      <c r="D115" s="116" t="s">
        <v>58</v>
      </c>
      <c r="E115" s="129">
        <v>2</v>
      </c>
      <c r="F115" s="117">
        <v>7600</v>
      </c>
      <c r="G115" s="118">
        <f t="shared" ref="G115:G139" si="14">E115*F115</f>
        <v>15200</v>
      </c>
      <c r="J115" s="142"/>
    </row>
    <row r="116" spans="1:11" x14ac:dyDescent="0.2">
      <c r="A116" s="113">
        <v>91</v>
      </c>
      <c r="B116" s="114" t="s">
        <v>62</v>
      </c>
      <c r="C116" s="115" t="s">
        <v>113</v>
      </c>
      <c r="D116" s="116" t="s">
        <v>58</v>
      </c>
      <c r="E116" s="129">
        <v>2</v>
      </c>
      <c r="F116" s="117">
        <v>4400</v>
      </c>
      <c r="G116" s="118">
        <f t="shared" si="14"/>
        <v>8800</v>
      </c>
      <c r="J116" s="142"/>
    </row>
    <row r="117" spans="1:11" x14ac:dyDescent="0.2">
      <c r="A117" s="113">
        <v>92</v>
      </c>
      <c r="B117" s="114" t="s">
        <v>63</v>
      </c>
      <c r="C117" s="115" t="s">
        <v>114</v>
      </c>
      <c r="D117" s="116" t="s">
        <v>58</v>
      </c>
      <c r="E117" s="129">
        <v>1</v>
      </c>
      <c r="F117" s="117">
        <v>29660</v>
      </c>
      <c r="G117" s="118">
        <f t="shared" si="14"/>
        <v>29660</v>
      </c>
      <c r="J117" s="142"/>
    </row>
    <row r="118" spans="1:11" x14ac:dyDescent="0.2">
      <c r="A118" s="113">
        <v>93</v>
      </c>
      <c r="B118" s="114" t="s">
        <v>65</v>
      </c>
      <c r="C118" s="115" t="s">
        <v>200</v>
      </c>
      <c r="D118" s="116" t="s">
        <v>58</v>
      </c>
      <c r="E118" s="129">
        <v>1</v>
      </c>
      <c r="F118" s="117">
        <v>5800</v>
      </c>
      <c r="G118" s="118">
        <f t="shared" si="14"/>
        <v>5800</v>
      </c>
      <c r="J118" s="142"/>
    </row>
    <row r="119" spans="1:11" x14ac:dyDescent="0.2">
      <c r="A119" s="113">
        <v>94</v>
      </c>
      <c r="B119" s="114" t="s">
        <v>66</v>
      </c>
      <c r="C119" s="115" t="s">
        <v>149</v>
      </c>
      <c r="D119" s="116" t="s">
        <v>58</v>
      </c>
      <c r="E119" s="129">
        <v>1</v>
      </c>
      <c r="F119" s="117">
        <v>7600</v>
      </c>
      <c r="G119" s="118">
        <f t="shared" si="14"/>
        <v>7600</v>
      </c>
      <c r="J119" s="142"/>
    </row>
    <row r="120" spans="1:11" x14ac:dyDescent="0.2">
      <c r="A120" s="113">
        <v>95</v>
      </c>
      <c r="B120" s="114" t="s">
        <v>67</v>
      </c>
      <c r="C120" s="115" t="s">
        <v>103</v>
      </c>
      <c r="D120" s="116" t="s">
        <v>58</v>
      </c>
      <c r="E120" s="129">
        <v>1</v>
      </c>
      <c r="F120" s="117">
        <v>2910</v>
      </c>
      <c r="G120" s="118">
        <f t="shared" si="14"/>
        <v>2910</v>
      </c>
      <c r="J120" s="142"/>
    </row>
    <row r="121" spans="1:11" x14ac:dyDescent="0.2">
      <c r="A121" s="113">
        <v>96</v>
      </c>
      <c r="B121" s="114" t="s">
        <v>73</v>
      </c>
      <c r="C121" s="115" t="s">
        <v>107</v>
      </c>
      <c r="D121" s="116" t="s">
        <v>58</v>
      </c>
      <c r="E121" s="129">
        <v>1</v>
      </c>
      <c r="F121" s="117">
        <v>1800</v>
      </c>
      <c r="G121" s="118">
        <f t="shared" si="14"/>
        <v>1800</v>
      </c>
      <c r="J121" s="142"/>
    </row>
    <row r="122" spans="1:11" x14ac:dyDescent="0.2">
      <c r="A122" s="113">
        <v>97</v>
      </c>
      <c r="B122" s="114" t="s">
        <v>74</v>
      </c>
      <c r="C122" s="115" t="s">
        <v>116</v>
      </c>
      <c r="D122" s="116" t="s">
        <v>58</v>
      </c>
      <c r="E122" s="129">
        <v>1</v>
      </c>
      <c r="F122" s="117">
        <v>19366</v>
      </c>
      <c r="G122" s="118">
        <f t="shared" si="14"/>
        <v>19366</v>
      </c>
      <c r="J122" s="142"/>
    </row>
    <row r="123" spans="1:11" x14ac:dyDescent="0.2">
      <c r="A123" s="113">
        <v>98</v>
      </c>
      <c r="B123" s="114" t="s">
        <v>76</v>
      </c>
      <c r="C123" s="115" t="s">
        <v>117</v>
      </c>
      <c r="D123" s="116" t="s">
        <v>58</v>
      </c>
      <c r="E123" s="129">
        <v>1</v>
      </c>
      <c r="F123" s="117">
        <v>7300</v>
      </c>
      <c r="G123" s="118">
        <f t="shared" si="14"/>
        <v>7300</v>
      </c>
      <c r="J123" s="142"/>
    </row>
    <row r="124" spans="1:11" x14ac:dyDescent="0.2">
      <c r="A124" s="113">
        <v>99</v>
      </c>
      <c r="B124" s="114" t="s">
        <v>101</v>
      </c>
      <c r="C124" s="115" t="s">
        <v>102</v>
      </c>
      <c r="D124" s="116" t="s">
        <v>58</v>
      </c>
      <c r="E124" s="129">
        <v>1</v>
      </c>
      <c r="F124" s="117">
        <v>11498</v>
      </c>
      <c r="G124" s="118">
        <f t="shared" si="14"/>
        <v>11498</v>
      </c>
      <c r="J124" s="142"/>
    </row>
    <row r="125" spans="1:11" x14ac:dyDescent="0.2">
      <c r="A125" s="113">
        <v>100</v>
      </c>
      <c r="B125" s="114" t="s">
        <v>118</v>
      </c>
      <c r="C125" s="115" t="s">
        <v>120</v>
      </c>
      <c r="D125" s="116" t="s">
        <v>58</v>
      </c>
      <c r="E125" s="129">
        <v>1</v>
      </c>
      <c r="F125" s="117">
        <v>19238</v>
      </c>
      <c r="G125" s="118">
        <f t="shared" si="14"/>
        <v>19238</v>
      </c>
      <c r="J125" s="142"/>
    </row>
    <row r="126" spans="1:11" x14ac:dyDescent="0.2">
      <c r="A126" s="113">
        <v>101</v>
      </c>
      <c r="B126" s="114" t="s">
        <v>75</v>
      </c>
      <c r="C126" s="115" t="s">
        <v>121</v>
      </c>
      <c r="D126" s="116" t="s">
        <v>58</v>
      </c>
      <c r="E126" s="129">
        <v>1</v>
      </c>
      <c r="F126" s="117">
        <v>7390</v>
      </c>
      <c r="G126" s="118">
        <f t="shared" si="14"/>
        <v>7390</v>
      </c>
      <c r="J126" s="142"/>
    </row>
    <row r="127" spans="1:11" x14ac:dyDescent="0.2">
      <c r="A127" s="113">
        <v>102</v>
      </c>
      <c r="B127" s="114" t="s">
        <v>119</v>
      </c>
      <c r="C127" s="115" t="s">
        <v>124</v>
      </c>
      <c r="D127" s="116" t="s">
        <v>58</v>
      </c>
      <c r="E127" s="129">
        <v>1</v>
      </c>
      <c r="F127" s="117">
        <v>4050</v>
      </c>
      <c r="G127" s="118">
        <f t="shared" si="14"/>
        <v>4050</v>
      </c>
      <c r="J127" s="142"/>
    </row>
    <row r="128" spans="1:11" x14ac:dyDescent="0.2">
      <c r="A128" s="113">
        <v>103</v>
      </c>
      <c r="B128" s="114" t="s">
        <v>122</v>
      </c>
      <c r="C128" s="115" t="s">
        <v>126</v>
      </c>
      <c r="D128" s="116" t="s">
        <v>58</v>
      </c>
      <c r="E128" s="129">
        <v>1</v>
      </c>
      <c r="F128" s="117">
        <v>1800</v>
      </c>
      <c r="G128" s="118">
        <f t="shared" si="14"/>
        <v>1800</v>
      </c>
      <c r="J128" s="142"/>
    </row>
    <row r="129" spans="1:11" x14ac:dyDescent="0.2">
      <c r="A129" s="113">
        <v>104</v>
      </c>
      <c r="B129" s="114" t="s">
        <v>123</v>
      </c>
      <c r="C129" s="115" t="s">
        <v>125</v>
      </c>
      <c r="D129" s="116" t="s">
        <v>58</v>
      </c>
      <c r="E129" s="129">
        <v>1</v>
      </c>
      <c r="F129" s="117">
        <v>25744</v>
      </c>
      <c r="G129" s="118">
        <f t="shared" si="14"/>
        <v>25744</v>
      </c>
      <c r="J129" s="142"/>
    </row>
    <row r="130" spans="1:11" x14ac:dyDescent="0.2">
      <c r="A130" s="113">
        <v>105</v>
      </c>
      <c r="B130" s="114" t="s">
        <v>68</v>
      </c>
      <c r="C130" s="115" t="s">
        <v>80</v>
      </c>
      <c r="D130" s="116" t="s">
        <v>58</v>
      </c>
      <c r="E130" s="129">
        <v>1</v>
      </c>
      <c r="F130" s="117">
        <v>7017</v>
      </c>
      <c r="G130" s="118">
        <f t="shared" si="14"/>
        <v>7017</v>
      </c>
      <c r="J130" s="142"/>
    </row>
    <row r="131" spans="1:11" x14ac:dyDescent="0.2">
      <c r="A131" s="113">
        <v>106</v>
      </c>
      <c r="B131" s="114" t="s">
        <v>127</v>
      </c>
      <c r="C131" s="115" t="s">
        <v>130</v>
      </c>
      <c r="D131" s="116" t="s">
        <v>58</v>
      </c>
      <c r="E131" s="129">
        <v>1</v>
      </c>
      <c r="F131" s="117">
        <v>42000</v>
      </c>
      <c r="G131" s="118">
        <f t="shared" si="14"/>
        <v>42000</v>
      </c>
      <c r="J131" s="142"/>
    </row>
    <row r="132" spans="1:11" x14ac:dyDescent="0.2">
      <c r="A132" s="113">
        <v>107</v>
      </c>
      <c r="B132" s="114" t="s">
        <v>128</v>
      </c>
      <c r="C132" s="115" t="s">
        <v>126</v>
      </c>
      <c r="D132" s="116" t="s">
        <v>58</v>
      </c>
      <c r="E132" s="129">
        <v>1</v>
      </c>
      <c r="F132" s="117">
        <v>1800</v>
      </c>
      <c r="G132" s="118">
        <f t="shared" si="14"/>
        <v>1800</v>
      </c>
      <c r="J132" s="142"/>
    </row>
    <row r="133" spans="1:11" x14ac:dyDescent="0.2">
      <c r="A133" s="113">
        <v>108</v>
      </c>
      <c r="B133" s="114" t="s">
        <v>129</v>
      </c>
      <c r="C133" s="115" t="s">
        <v>131</v>
      </c>
      <c r="D133" s="116" t="s">
        <v>58</v>
      </c>
      <c r="E133" s="129">
        <v>1</v>
      </c>
      <c r="F133" s="117">
        <v>8920</v>
      </c>
      <c r="G133" s="118">
        <f t="shared" si="14"/>
        <v>8920</v>
      </c>
      <c r="J133" s="142"/>
    </row>
    <row r="134" spans="1:11" x14ac:dyDescent="0.2">
      <c r="A134" s="113">
        <v>109</v>
      </c>
      <c r="B134" s="114" t="s">
        <v>132</v>
      </c>
      <c r="C134" s="115" t="s">
        <v>133</v>
      </c>
      <c r="D134" s="116" t="s">
        <v>58</v>
      </c>
      <c r="E134" s="129">
        <v>1</v>
      </c>
      <c r="F134" s="117">
        <v>2400</v>
      </c>
      <c r="G134" s="118">
        <f t="shared" si="14"/>
        <v>2400</v>
      </c>
      <c r="J134" s="142"/>
    </row>
    <row r="135" spans="1:11" x14ac:dyDescent="0.2">
      <c r="A135" s="113">
        <v>110</v>
      </c>
      <c r="B135" s="114" t="s">
        <v>134</v>
      </c>
      <c r="C135" s="115" t="s">
        <v>136</v>
      </c>
      <c r="D135" s="116" t="s">
        <v>58</v>
      </c>
      <c r="E135" s="129">
        <v>1</v>
      </c>
      <c r="F135" s="117">
        <v>56800</v>
      </c>
      <c r="G135" s="118">
        <f t="shared" si="14"/>
        <v>56800</v>
      </c>
      <c r="J135" s="142"/>
    </row>
    <row r="136" spans="1:11" x14ac:dyDescent="0.2">
      <c r="A136" s="113">
        <v>111</v>
      </c>
      <c r="B136" s="114" t="s">
        <v>135</v>
      </c>
      <c r="C136" s="115" t="s">
        <v>137</v>
      </c>
      <c r="D136" s="116" t="s">
        <v>72</v>
      </c>
      <c r="E136" s="129">
        <v>1</v>
      </c>
      <c r="F136" s="117">
        <v>25500</v>
      </c>
      <c r="G136" s="118">
        <f t="shared" si="14"/>
        <v>25500</v>
      </c>
      <c r="J136" s="142"/>
    </row>
    <row r="137" spans="1:11" x14ac:dyDescent="0.2">
      <c r="A137" s="113">
        <v>112</v>
      </c>
      <c r="B137" s="114" t="s">
        <v>138</v>
      </c>
      <c r="C137" s="115" t="s">
        <v>140</v>
      </c>
      <c r="D137" s="116" t="s">
        <v>72</v>
      </c>
      <c r="E137" s="129">
        <v>1</v>
      </c>
      <c r="F137" s="117">
        <v>46200</v>
      </c>
      <c r="G137" s="118">
        <f t="shared" si="14"/>
        <v>46200</v>
      </c>
      <c r="J137" s="142"/>
    </row>
    <row r="138" spans="1:11" x14ac:dyDescent="0.2">
      <c r="A138" s="113">
        <v>113</v>
      </c>
      <c r="B138" s="114" t="s">
        <v>139</v>
      </c>
      <c r="C138" s="115" t="s">
        <v>142</v>
      </c>
      <c r="D138" s="116" t="s">
        <v>58</v>
      </c>
      <c r="E138" s="129">
        <v>2</v>
      </c>
      <c r="F138" s="117">
        <v>4200</v>
      </c>
      <c r="G138" s="118">
        <f t="shared" si="14"/>
        <v>8400</v>
      </c>
      <c r="J138" s="142"/>
    </row>
    <row r="139" spans="1:11" x14ac:dyDescent="0.2">
      <c r="A139" s="113">
        <v>114</v>
      </c>
      <c r="B139" s="114" t="s">
        <v>141</v>
      </c>
      <c r="C139" s="115" t="s">
        <v>201</v>
      </c>
      <c r="D139" s="116" t="s">
        <v>72</v>
      </c>
      <c r="E139" s="129">
        <v>1</v>
      </c>
      <c r="F139" s="117">
        <v>8000</v>
      </c>
      <c r="G139" s="118">
        <f t="shared" si="14"/>
        <v>8000</v>
      </c>
      <c r="J139" s="142"/>
    </row>
    <row r="140" spans="1:11" x14ac:dyDescent="0.2">
      <c r="A140" s="113">
        <v>115</v>
      </c>
      <c r="B140" s="114"/>
      <c r="C140" s="115" t="s">
        <v>69</v>
      </c>
      <c r="D140" s="116" t="s">
        <v>72</v>
      </c>
      <c r="E140" s="129">
        <v>1</v>
      </c>
      <c r="F140" s="117">
        <v>72000</v>
      </c>
      <c r="G140" s="118">
        <f>E140*F140</f>
        <v>72000</v>
      </c>
      <c r="K140" s="142"/>
    </row>
    <row r="141" spans="1:11" x14ac:dyDescent="0.2">
      <c r="A141" s="119"/>
      <c r="B141" s="120" t="s">
        <v>42</v>
      </c>
      <c r="C141" s="121" t="str">
        <f>CONCATENATE(B114," ",C114)</f>
        <v>1.21 Učebna</v>
      </c>
      <c r="D141" s="119"/>
      <c r="E141" s="130"/>
      <c r="F141" s="122"/>
      <c r="G141" s="123">
        <f>SUM(G114:G140)</f>
        <v>447193</v>
      </c>
      <c r="J141" s="141">
        <f>SUM(G115:G139)</f>
        <v>375193</v>
      </c>
      <c r="K141" s="141">
        <f>SUM(G140)</f>
        <v>72000</v>
      </c>
    </row>
    <row r="142" spans="1:11" x14ac:dyDescent="0.2">
      <c r="A142" s="106" t="s">
        <v>54</v>
      </c>
      <c r="B142" s="107" t="s">
        <v>144</v>
      </c>
      <c r="C142" s="108" t="s">
        <v>111</v>
      </c>
      <c r="D142" s="109"/>
      <c r="E142" s="131"/>
      <c r="F142" s="110"/>
      <c r="G142" s="111"/>
    </row>
    <row r="143" spans="1:11" x14ac:dyDescent="0.2">
      <c r="A143" s="113">
        <v>116</v>
      </c>
      <c r="B143" s="114" t="s">
        <v>57</v>
      </c>
      <c r="C143" s="115" t="s">
        <v>112</v>
      </c>
      <c r="D143" s="116" t="s">
        <v>58</v>
      </c>
      <c r="E143" s="129">
        <v>2</v>
      </c>
      <c r="F143" s="117">
        <v>7600</v>
      </c>
      <c r="G143" s="118">
        <f t="shared" ref="G143:G167" si="15">E143*F143</f>
        <v>15200</v>
      </c>
      <c r="J143" s="142"/>
    </row>
    <row r="144" spans="1:11" x14ac:dyDescent="0.2">
      <c r="A144" s="113">
        <v>117</v>
      </c>
      <c r="B144" s="114" t="s">
        <v>62</v>
      </c>
      <c r="C144" s="115" t="s">
        <v>113</v>
      </c>
      <c r="D144" s="116" t="s">
        <v>58</v>
      </c>
      <c r="E144" s="129">
        <v>2</v>
      </c>
      <c r="F144" s="117">
        <v>4400</v>
      </c>
      <c r="G144" s="118">
        <f t="shared" si="15"/>
        <v>8800</v>
      </c>
      <c r="J144" s="142"/>
    </row>
    <row r="145" spans="1:10" x14ac:dyDescent="0.2">
      <c r="A145" s="113">
        <v>118</v>
      </c>
      <c r="B145" s="114" t="s">
        <v>63</v>
      </c>
      <c r="C145" s="115" t="s">
        <v>114</v>
      </c>
      <c r="D145" s="116" t="s">
        <v>58</v>
      </c>
      <c r="E145" s="129">
        <v>1</v>
      </c>
      <c r="F145" s="117">
        <v>29660</v>
      </c>
      <c r="G145" s="118">
        <f t="shared" si="15"/>
        <v>29660</v>
      </c>
      <c r="J145" s="142"/>
    </row>
    <row r="146" spans="1:10" x14ac:dyDescent="0.2">
      <c r="A146" s="113">
        <v>119</v>
      </c>
      <c r="B146" s="114" t="s">
        <v>65</v>
      </c>
      <c r="C146" s="115" t="s">
        <v>96</v>
      </c>
      <c r="D146" s="116" t="s">
        <v>58</v>
      </c>
      <c r="E146" s="129">
        <v>1</v>
      </c>
      <c r="F146" s="117">
        <v>5800</v>
      </c>
      <c r="G146" s="118">
        <f t="shared" si="15"/>
        <v>5800</v>
      </c>
      <c r="J146" s="142"/>
    </row>
    <row r="147" spans="1:10" x14ac:dyDescent="0.2">
      <c r="A147" s="113">
        <v>120</v>
      </c>
      <c r="B147" s="114" t="s">
        <v>66</v>
      </c>
      <c r="C147" s="115" t="s">
        <v>115</v>
      </c>
      <c r="D147" s="116" t="s">
        <v>58</v>
      </c>
      <c r="E147" s="129">
        <v>2</v>
      </c>
      <c r="F147" s="117">
        <v>3800</v>
      </c>
      <c r="G147" s="118">
        <f t="shared" si="15"/>
        <v>7600</v>
      </c>
      <c r="J147" s="142"/>
    </row>
    <row r="148" spans="1:10" x14ac:dyDescent="0.2">
      <c r="A148" s="113">
        <v>121</v>
      </c>
      <c r="B148" s="114" t="s">
        <v>67</v>
      </c>
      <c r="C148" s="115" t="s">
        <v>103</v>
      </c>
      <c r="D148" s="116" t="s">
        <v>58</v>
      </c>
      <c r="E148" s="129">
        <v>1</v>
      </c>
      <c r="F148" s="117">
        <v>2910</v>
      </c>
      <c r="G148" s="118">
        <f t="shared" si="15"/>
        <v>2910</v>
      </c>
      <c r="J148" s="142"/>
    </row>
    <row r="149" spans="1:10" x14ac:dyDescent="0.2">
      <c r="A149" s="113">
        <v>122</v>
      </c>
      <c r="B149" s="114" t="s">
        <v>73</v>
      </c>
      <c r="C149" s="115" t="s">
        <v>107</v>
      </c>
      <c r="D149" s="116" t="s">
        <v>58</v>
      </c>
      <c r="E149" s="129">
        <v>1</v>
      </c>
      <c r="F149" s="117">
        <v>1800</v>
      </c>
      <c r="G149" s="118">
        <f t="shared" si="15"/>
        <v>1800</v>
      </c>
      <c r="J149" s="142"/>
    </row>
    <row r="150" spans="1:10" x14ac:dyDescent="0.2">
      <c r="A150" s="113">
        <v>123</v>
      </c>
      <c r="B150" s="114" t="s">
        <v>74</v>
      </c>
      <c r="C150" s="115" t="s">
        <v>116</v>
      </c>
      <c r="D150" s="116" t="s">
        <v>58</v>
      </c>
      <c r="E150" s="129">
        <v>1</v>
      </c>
      <c r="F150" s="117">
        <v>19366</v>
      </c>
      <c r="G150" s="118">
        <f t="shared" si="15"/>
        <v>19366</v>
      </c>
      <c r="J150" s="142"/>
    </row>
    <row r="151" spans="1:10" x14ac:dyDescent="0.2">
      <c r="A151" s="113">
        <v>124</v>
      </c>
      <c r="B151" s="114" t="s">
        <v>76</v>
      </c>
      <c r="C151" s="115" t="s">
        <v>117</v>
      </c>
      <c r="D151" s="116" t="s">
        <v>58</v>
      </c>
      <c r="E151" s="129">
        <v>1</v>
      </c>
      <c r="F151" s="117">
        <v>7300</v>
      </c>
      <c r="G151" s="118">
        <f t="shared" si="15"/>
        <v>7300</v>
      </c>
      <c r="J151" s="142"/>
    </row>
    <row r="152" spans="1:10" x14ac:dyDescent="0.2">
      <c r="A152" s="113">
        <v>125</v>
      </c>
      <c r="B152" s="114" t="s">
        <v>101</v>
      </c>
      <c r="C152" s="115" t="s">
        <v>102</v>
      </c>
      <c r="D152" s="116" t="s">
        <v>58</v>
      </c>
      <c r="E152" s="129">
        <v>1</v>
      </c>
      <c r="F152" s="117">
        <v>11498</v>
      </c>
      <c r="G152" s="118">
        <f t="shared" si="15"/>
        <v>11498</v>
      </c>
      <c r="J152" s="142"/>
    </row>
    <row r="153" spans="1:10" x14ac:dyDescent="0.2">
      <c r="A153" s="113">
        <v>126</v>
      </c>
      <c r="B153" s="114" t="s">
        <v>118</v>
      </c>
      <c r="C153" s="115" t="s">
        <v>120</v>
      </c>
      <c r="D153" s="116" t="s">
        <v>58</v>
      </c>
      <c r="E153" s="129">
        <v>1</v>
      </c>
      <c r="F153" s="117">
        <v>19238</v>
      </c>
      <c r="G153" s="118">
        <f t="shared" si="15"/>
        <v>19238</v>
      </c>
      <c r="J153" s="142"/>
    </row>
    <row r="154" spans="1:10" x14ac:dyDescent="0.2">
      <c r="A154" s="113">
        <v>127</v>
      </c>
      <c r="B154" s="114" t="s">
        <v>75</v>
      </c>
      <c r="C154" s="115" t="s">
        <v>121</v>
      </c>
      <c r="D154" s="116" t="s">
        <v>58</v>
      </c>
      <c r="E154" s="129">
        <v>1</v>
      </c>
      <c r="F154" s="117">
        <v>7390</v>
      </c>
      <c r="G154" s="118">
        <f t="shared" si="15"/>
        <v>7390</v>
      </c>
      <c r="J154" s="142"/>
    </row>
    <row r="155" spans="1:10" x14ac:dyDescent="0.2">
      <c r="A155" s="113">
        <v>128</v>
      </c>
      <c r="B155" s="114" t="s">
        <v>119</v>
      </c>
      <c r="C155" s="115" t="s">
        <v>124</v>
      </c>
      <c r="D155" s="116" t="s">
        <v>58</v>
      </c>
      <c r="E155" s="129">
        <v>1</v>
      </c>
      <c r="F155" s="117">
        <v>4050</v>
      </c>
      <c r="G155" s="118">
        <f t="shared" si="15"/>
        <v>4050</v>
      </c>
      <c r="J155" s="142"/>
    </row>
    <row r="156" spans="1:10" x14ac:dyDescent="0.2">
      <c r="A156" s="113">
        <v>129</v>
      </c>
      <c r="B156" s="114" t="s">
        <v>122</v>
      </c>
      <c r="C156" s="115" t="s">
        <v>126</v>
      </c>
      <c r="D156" s="116" t="s">
        <v>58</v>
      </c>
      <c r="E156" s="129">
        <v>1</v>
      </c>
      <c r="F156" s="117">
        <v>1800</v>
      </c>
      <c r="G156" s="118">
        <f t="shared" si="15"/>
        <v>1800</v>
      </c>
      <c r="J156" s="142"/>
    </row>
    <row r="157" spans="1:10" x14ac:dyDescent="0.2">
      <c r="A157" s="113">
        <v>130</v>
      </c>
      <c r="B157" s="114" t="s">
        <v>123</v>
      </c>
      <c r="C157" s="115" t="s">
        <v>125</v>
      </c>
      <c r="D157" s="116" t="s">
        <v>58</v>
      </c>
      <c r="E157" s="129">
        <v>1</v>
      </c>
      <c r="F157" s="117">
        <v>25744</v>
      </c>
      <c r="G157" s="118">
        <f t="shared" si="15"/>
        <v>25744</v>
      </c>
      <c r="J157" s="142"/>
    </row>
    <row r="158" spans="1:10" x14ac:dyDescent="0.2">
      <c r="A158" s="113">
        <v>131</v>
      </c>
      <c r="B158" s="114" t="s">
        <v>68</v>
      </c>
      <c r="C158" s="115" t="s">
        <v>80</v>
      </c>
      <c r="D158" s="116" t="s">
        <v>58</v>
      </c>
      <c r="E158" s="129">
        <v>1</v>
      </c>
      <c r="F158" s="117">
        <v>7017</v>
      </c>
      <c r="G158" s="118">
        <f t="shared" si="15"/>
        <v>7017</v>
      </c>
      <c r="J158" s="142"/>
    </row>
    <row r="159" spans="1:10" x14ac:dyDescent="0.2">
      <c r="A159" s="113">
        <v>132</v>
      </c>
      <c r="B159" s="114" t="s">
        <v>127</v>
      </c>
      <c r="C159" s="115" t="s">
        <v>130</v>
      </c>
      <c r="D159" s="116" t="s">
        <v>58</v>
      </c>
      <c r="E159" s="129">
        <v>1</v>
      </c>
      <c r="F159" s="117">
        <v>42000</v>
      </c>
      <c r="G159" s="118">
        <f t="shared" si="15"/>
        <v>42000</v>
      </c>
      <c r="J159" s="142"/>
    </row>
    <row r="160" spans="1:10" x14ac:dyDescent="0.2">
      <c r="A160" s="113">
        <v>133</v>
      </c>
      <c r="B160" s="114" t="s">
        <v>128</v>
      </c>
      <c r="C160" s="115" t="s">
        <v>126</v>
      </c>
      <c r="D160" s="116" t="s">
        <v>58</v>
      </c>
      <c r="E160" s="129">
        <v>1</v>
      </c>
      <c r="F160" s="117">
        <v>1800</v>
      </c>
      <c r="G160" s="118">
        <f t="shared" si="15"/>
        <v>1800</v>
      </c>
      <c r="J160" s="142"/>
    </row>
    <row r="161" spans="1:11" x14ac:dyDescent="0.2">
      <c r="A161" s="113">
        <v>134</v>
      </c>
      <c r="B161" s="114" t="s">
        <v>129</v>
      </c>
      <c r="C161" s="115" t="s">
        <v>131</v>
      </c>
      <c r="D161" s="116" t="s">
        <v>58</v>
      </c>
      <c r="E161" s="129">
        <v>1</v>
      </c>
      <c r="F161" s="117">
        <v>8920</v>
      </c>
      <c r="G161" s="118">
        <f t="shared" si="15"/>
        <v>8920</v>
      </c>
      <c r="J161" s="142"/>
    </row>
    <row r="162" spans="1:11" x14ac:dyDescent="0.2">
      <c r="A162" s="113">
        <v>135</v>
      </c>
      <c r="B162" s="114" t="s">
        <v>132</v>
      </c>
      <c r="C162" s="115" t="s">
        <v>133</v>
      </c>
      <c r="D162" s="116" t="s">
        <v>58</v>
      </c>
      <c r="E162" s="129">
        <v>1</v>
      </c>
      <c r="F162" s="117">
        <v>2400</v>
      </c>
      <c r="G162" s="118">
        <f t="shared" si="15"/>
        <v>2400</v>
      </c>
      <c r="J162" s="142"/>
    </row>
    <row r="163" spans="1:11" x14ac:dyDescent="0.2">
      <c r="A163" s="113">
        <v>136</v>
      </c>
      <c r="B163" s="114" t="s">
        <v>134</v>
      </c>
      <c r="C163" s="115" t="s">
        <v>136</v>
      </c>
      <c r="D163" s="116" t="s">
        <v>58</v>
      </c>
      <c r="E163" s="129">
        <v>1</v>
      </c>
      <c r="F163" s="117">
        <v>56800</v>
      </c>
      <c r="G163" s="118">
        <f t="shared" si="15"/>
        <v>56800</v>
      </c>
      <c r="J163" s="142"/>
    </row>
    <row r="164" spans="1:11" x14ac:dyDescent="0.2">
      <c r="A164" s="113">
        <v>137</v>
      </c>
      <c r="B164" s="114" t="s">
        <v>135</v>
      </c>
      <c r="C164" s="115" t="s">
        <v>137</v>
      </c>
      <c r="D164" s="116" t="s">
        <v>72</v>
      </c>
      <c r="E164" s="129">
        <v>1</v>
      </c>
      <c r="F164" s="117">
        <v>25500</v>
      </c>
      <c r="G164" s="118">
        <f t="shared" si="15"/>
        <v>25500</v>
      </c>
      <c r="J164" s="142"/>
    </row>
    <row r="165" spans="1:11" x14ac:dyDescent="0.2">
      <c r="A165" s="113">
        <v>138</v>
      </c>
      <c r="B165" s="114" t="s">
        <v>138</v>
      </c>
      <c r="C165" s="115" t="s">
        <v>140</v>
      </c>
      <c r="D165" s="116" t="s">
        <v>72</v>
      </c>
      <c r="E165" s="129">
        <v>1</v>
      </c>
      <c r="F165" s="117">
        <v>46200</v>
      </c>
      <c r="G165" s="118">
        <f t="shared" si="15"/>
        <v>46200</v>
      </c>
      <c r="J165" s="142"/>
    </row>
    <row r="166" spans="1:11" x14ac:dyDescent="0.2">
      <c r="A166" s="113">
        <v>139</v>
      </c>
      <c r="B166" s="114" t="s">
        <v>139</v>
      </c>
      <c r="C166" s="115" t="s">
        <v>142</v>
      </c>
      <c r="D166" s="116" t="s">
        <v>58</v>
      </c>
      <c r="E166" s="129">
        <v>1</v>
      </c>
      <c r="F166" s="117">
        <v>4200</v>
      </c>
      <c r="G166" s="118">
        <f t="shared" si="15"/>
        <v>4200</v>
      </c>
      <c r="J166" s="142"/>
    </row>
    <row r="167" spans="1:11" x14ac:dyDescent="0.2">
      <c r="A167" s="113">
        <v>140</v>
      </c>
      <c r="B167" s="114" t="s">
        <v>141</v>
      </c>
      <c r="C167" s="115" t="s">
        <v>143</v>
      </c>
      <c r="D167" s="116" t="s">
        <v>72</v>
      </c>
      <c r="E167" s="129">
        <v>1</v>
      </c>
      <c r="F167" s="117">
        <v>8000</v>
      </c>
      <c r="G167" s="118">
        <f t="shared" si="15"/>
        <v>8000</v>
      </c>
      <c r="J167" s="142"/>
    </row>
    <row r="168" spans="1:11" x14ac:dyDescent="0.2">
      <c r="A168" s="113">
        <v>141</v>
      </c>
      <c r="B168" s="114"/>
      <c r="C168" s="115" t="s">
        <v>69</v>
      </c>
      <c r="D168" s="116" t="s">
        <v>72</v>
      </c>
      <c r="E168" s="129">
        <v>1</v>
      </c>
      <c r="F168" s="117">
        <v>72000</v>
      </c>
      <c r="G168" s="118">
        <f>E168*F168</f>
        <v>72000</v>
      </c>
      <c r="K168" s="142"/>
    </row>
    <row r="169" spans="1:11" x14ac:dyDescent="0.2">
      <c r="A169" s="119"/>
      <c r="B169" s="120" t="s">
        <v>42</v>
      </c>
      <c r="C169" s="121" t="str">
        <f>CONCATENATE(B142," ",C142)</f>
        <v>1.22 Učebna</v>
      </c>
      <c r="D169" s="119"/>
      <c r="E169" s="130"/>
      <c r="F169" s="122"/>
      <c r="G169" s="123">
        <f>SUM(G142:G168)</f>
        <v>442993</v>
      </c>
      <c r="J169" s="141">
        <f>SUM(G143:G167)</f>
        <v>370993</v>
      </c>
      <c r="K169" s="141">
        <f>SUM(G168)</f>
        <v>72000</v>
      </c>
    </row>
    <row r="170" spans="1:11" x14ac:dyDescent="0.2">
      <c r="A170" s="106" t="s">
        <v>54</v>
      </c>
      <c r="B170" s="107" t="s">
        <v>145</v>
      </c>
      <c r="C170" s="108" t="s">
        <v>111</v>
      </c>
      <c r="D170" s="109"/>
      <c r="E170" s="131"/>
      <c r="F170" s="110"/>
      <c r="G170" s="111"/>
    </row>
    <row r="171" spans="1:11" x14ac:dyDescent="0.2">
      <c r="A171" s="113">
        <v>142</v>
      </c>
      <c r="B171" s="114" t="s">
        <v>57</v>
      </c>
      <c r="C171" s="115" t="s">
        <v>112</v>
      </c>
      <c r="D171" s="116" t="s">
        <v>58</v>
      </c>
      <c r="E171" s="129">
        <v>2</v>
      </c>
      <c r="F171" s="117">
        <v>7600</v>
      </c>
      <c r="G171" s="118">
        <f t="shared" ref="G171:G194" si="16">E171*F171</f>
        <v>15200</v>
      </c>
      <c r="J171" s="142"/>
    </row>
    <row r="172" spans="1:11" x14ac:dyDescent="0.2">
      <c r="A172" s="113">
        <v>143</v>
      </c>
      <c r="B172" s="114" t="s">
        <v>62</v>
      </c>
      <c r="C172" s="115" t="s">
        <v>113</v>
      </c>
      <c r="D172" s="116" t="s">
        <v>58</v>
      </c>
      <c r="E172" s="129">
        <v>2</v>
      </c>
      <c r="F172" s="117">
        <v>4400</v>
      </c>
      <c r="G172" s="118">
        <f t="shared" si="16"/>
        <v>8800</v>
      </c>
      <c r="J172" s="142"/>
    </row>
    <row r="173" spans="1:11" x14ac:dyDescent="0.2">
      <c r="A173" s="113">
        <v>144</v>
      </c>
      <c r="B173" s="114" t="s">
        <v>63</v>
      </c>
      <c r="C173" s="115" t="s">
        <v>114</v>
      </c>
      <c r="D173" s="116" t="s">
        <v>58</v>
      </c>
      <c r="E173" s="129">
        <v>1</v>
      </c>
      <c r="F173" s="117">
        <v>29660</v>
      </c>
      <c r="G173" s="118">
        <f t="shared" si="16"/>
        <v>29660</v>
      </c>
      <c r="J173" s="142"/>
    </row>
    <row r="174" spans="1:11" x14ac:dyDescent="0.2">
      <c r="A174" s="113">
        <v>145</v>
      </c>
      <c r="B174" s="114" t="s">
        <v>65</v>
      </c>
      <c r="C174" s="115" t="s">
        <v>96</v>
      </c>
      <c r="D174" s="116" t="s">
        <v>58</v>
      </c>
      <c r="E174" s="129">
        <v>1</v>
      </c>
      <c r="F174" s="117">
        <v>5800</v>
      </c>
      <c r="G174" s="118">
        <f t="shared" si="16"/>
        <v>5800</v>
      </c>
      <c r="J174" s="142"/>
    </row>
    <row r="175" spans="1:11" x14ac:dyDescent="0.2">
      <c r="A175" s="113">
        <v>146</v>
      </c>
      <c r="B175" s="114" t="s">
        <v>66</v>
      </c>
      <c r="C175" s="115" t="s">
        <v>115</v>
      </c>
      <c r="D175" s="116" t="s">
        <v>58</v>
      </c>
      <c r="E175" s="129">
        <v>2</v>
      </c>
      <c r="F175" s="117">
        <v>3800</v>
      </c>
      <c r="G175" s="118">
        <f t="shared" si="16"/>
        <v>7600</v>
      </c>
      <c r="J175" s="142"/>
    </row>
    <row r="176" spans="1:11" x14ac:dyDescent="0.2">
      <c r="A176" s="113">
        <v>147</v>
      </c>
      <c r="B176" s="114" t="s">
        <v>67</v>
      </c>
      <c r="C176" s="115" t="s">
        <v>103</v>
      </c>
      <c r="D176" s="116" t="s">
        <v>58</v>
      </c>
      <c r="E176" s="129">
        <v>1</v>
      </c>
      <c r="F176" s="117">
        <v>2910</v>
      </c>
      <c r="G176" s="118">
        <f t="shared" si="16"/>
        <v>2910</v>
      </c>
      <c r="J176" s="142"/>
    </row>
    <row r="177" spans="1:10" x14ac:dyDescent="0.2">
      <c r="A177" s="113">
        <v>148</v>
      </c>
      <c r="B177" s="114" t="s">
        <v>73</v>
      </c>
      <c r="C177" s="115" t="s">
        <v>107</v>
      </c>
      <c r="D177" s="116" t="s">
        <v>58</v>
      </c>
      <c r="E177" s="129">
        <v>1</v>
      </c>
      <c r="F177" s="117">
        <v>1800</v>
      </c>
      <c r="G177" s="118">
        <f t="shared" si="16"/>
        <v>1800</v>
      </c>
      <c r="J177" s="142"/>
    </row>
    <row r="178" spans="1:10" x14ac:dyDescent="0.2">
      <c r="A178" s="113">
        <v>149</v>
      </c>
      <c r="B178" s="114" t="s">
        <v>74</v>
      </c>
      <c r="C178" s="115" t="s">
        <v>116</v>
      </c>
      <c r="D178" s="116" t="s">
        <v>58</v>
      </c>
      <c r="E178" s="129">
        <v>1</v>
      </c>
      <c r="F178" s="117">
        <v>19366</v>
      </c>
      <c r="G178" s="118">
        <f t="shared" si="16"/>
        <v>19366</v>
      </c>
      <c r="J178" s="142"/>
    </row>
    <row r="179" spans="1:10" x14ac:dyDescent="0.2">
      <c r="A179" s="113">
        <v>150</v>
      </c>
      <c r="B179" s="114" t="s">
        <v>76</v>
      </c>
      <c r="C179" s="115" t="s">
        <v>117</v>
      </c>
      <c r="D179" s="116" t="s">
        <v>58</v>
      </c>
      <c r="E179" s="129">
        <v>1</v>
      </c>
      <c r="F179" s="117">
        <v>7300</v>
      </c>
      <c r="G179" s="118">
        <f t="shared" si="16"/>
        <v>7300</v>
      </c>
      <c r="J179" s="142"/>
    </row>
    <row r="180" spans="1:10" x14ac:dyDescent="0.2">
      <c r="A180" s="113">
        <v>151</v>
      </c>
      <c r="B180" s="114" t="s">
        <v>101</v>
      </c>
      <c r="C180" s="115" t="s">
        <v>102</v>
      </c>
      <c r="D180" s="116" t="s">
        <v>58</v>
      </c>
      <c r="E180" s="129">
        <v>1</v>
      </c>
      <c r="F180" s="117">
        <v>11498</v>
      </c>
      <c r="G180" s="118">
        <f t="shared" si="16"/>
        <v>11498</v>
      </c>
      <c r="J180" s="142"/>
    </row>
    <row r="181" spans="1:10" x14ac:dyDescent="0.2">
      <c r="A181" s="113">
        <v>152</v>
      </c>
      <c r="B181" s="114" t="s">
        <v>118</v>
      </c>
      <c r="C181" s="115" t="s">
        <v>120</v>
      </c>
      <c r="D181" s="116" t="s">
        <v>58</v>
      </c>
      <c r="E181" s="129">
        <v>1</v>
      </c>
      <c r="F181" s="117">
        <v>19238</v>
      </c>
      <c r="G181" s="118">
        <f t="shared" si="16"/>
        <v>19238</v>
      </c>
      <c r="J181" s="142"/>
    </row>
    <row r="182" spans="1:10" x14ac:dyDescent="0.2">
      <c r="A182" s="113">
        <v>153</v>
      </c>
      <c r="B182" s="114" t="s">
        <v>75</v>
      </c>
      <c r="C182" s="115" t="s">
        <v>121</v>
      </c>
      <c r="D182" s="116" t="s">
        <v>58</v>
      </c>
      <c r="E182" s="129">
        <v>1</v>
      </c>
      <c r="F182" s="117">
        <v>7390</v>
      </c>
      <c r="G182" s="118">
        <f t="shared" si="16"/>
        <v>7390</v>
      </c>
      <c r="J182" s="142"/>
    </row>
    <row r="183" spans="1:10" x14ac:dyDescent="0.2">
      <c r="A183" s="113">
        <v>154</v>
      </c>
      <c r="B183" s="114" t="s">
        <v>119</v>
      </c>
      <c r="C183" s="115" t="s">
        <v>124</v>
      </c>
      <c r="D183" s="116" t="s">
        <v>58</v>
      </c>
      <c r="E183" s="129">
        <v>1</v>
      </c>
      <c r="F183" s="117">
        <v>4050</v>
      </c>
      <c r="G183" s="118">
        <f t="shared" si="16"/>
        <v>4050</v>
      </c>
      <c r="J183" s="142"/>
    </row>
    <row r="184" spans="1:10" x14ac:dyDescent="0.2">
      <c r="A184" s="113">
        <v>155</v>
      </c>
      <c r="B184" s="114" t="s">
        <v>122</v>
      </c>
      <c r="C184" s="115" t="s">
        <v>126</v>
      </c>
      <c r="D184" s="116" t="s">
        <v>58</v>
      </c>
      <c r="E184" s="129">
        <v>1</v>
      </c>
      <c r="F184" s="117">
        <v>1800</v>
      </c>
      <c r="G184" s="118">
        <f t="shared" si="16"/>
        <v>1800</v>
      </c>
      <c r="J184" s="142"/>
    </row>
    <row r="185" spans="1:10" x14ac:dyDescent="0.2">
      <c r="A185" s="113">
        <v>156</v>
      </c>
      <c r="B185" s="114" t="s">
        <v>123</v>
      </c>
      <c r="C185" s="115" t="s">
        <v>125</v>
      </c>
      <c r="D185" s="116" t="s">
        <v>58</v>
      </c>
      <c r="E185" s="129">
        <v>1</v>
      </c>
      <c r="F185" s="117">
        <v>25744</v>
      </c>
      <c r="G185" s="118">
        <f t="shared" si="16"/>
        <v>25744</v>
      </c>
      <c r="J185" s="142"/>
    </row>
    <row r="186" spans="1:10" x14ac:dyDescent="0.2">
      <c r="A186" s="113">
        <v>157</v>
      </c>
      <c r="B186" s="114" t="s">
        <v>68</v>
      </c>
      <c r="C186" s="115" t="s">
        <v>80</v>
      </c>
      <c r="D186" s="116" t="s">
        <v>58</v>
      </c>
      <c r="E186" s="129">
        <v>1</v>
      </c>
      <c r="F186" s="117">
        <v>7017</v>
      </c>
      <c r="G186" s="118">
        <f t="shared" si="16"/>
        <v>7017</v>
      </c>
      <c r="J186" s="142"/>
    </row>
    <row r="187" spans="1:10" x14ac:dyDescent="0.2">
      <c r="A187" s="113">
        <v>158</v>
      </c>
      <c r="B187" s="114" t="s">
        <v>127</v>
      </c>
      <c r="C187" s="115" t="s">
        <v>130</v>
      </c>
      <c r="D187" s="116" t="s">
        <v>58</v>
      </c>
      <c r="E187" s="129">
        <v>1</v>
      </c>
      <c r="F187" s="117">
        <v>46200</v>
      </c>
      <c r="G187" s="118">
        <f t="shared" si="16"/>
        <v>46200</v>
      </c>
      <c r="J187" s="142"/>
    </row>
    <row r="188" spans="1:10" x14ac:dyDescent="0.2">
      <c r="A188" s="113">
        <v>159</v>
      </c>
      <c r="B188" s="114" t="s">
        <v>128</v>
      </c>
      <c r="C188" s="115" t="s">
        <v>126</v>
      </c>
      <c r="D188" s="116" t="s">
        <v>58</v>
      </c>
      <c r="E188" s="129">
        <v>1</v>
      </c>
      <c r="F188" s="117">
        <v>1800</v>
      </c>
      <c r="G188" s="118">
        <f t="shared" si="16"/>
        <v>1800</v>
      </c>
      <c r="J188" s="142"/>
    </row>
    <row r="189" spans="1:10" x14ac:dyDescent="0.2">
      <c r="A189" s="113">
        <v>160</v>
      </c>
      <c r="B189" s="114" t="s">
        <v>129</v>
      </c>
      <c r="C189" s="115" t="s">
        <v>131</v>
      </c>
      <c r="D189" s="116" t="s">
        <v>58</v>
      </c>
      <c r="E189" s="129">
        <v>1</v>
      </c>
      <c r="F189" s="117">
        <v>8920</v>
      </c>
      <c r="G189" s="118">
        <f t="shared" si="16"/>
        <v>8920</v>
      </c>
      <c r="J189" s="142"/>
    </row>
    <row r="190" spans="1:10" x14ac:dyDescent="0.2">
      <c r="A190" s="113">
        <v>161</v>
      </c>
      <c r="B190" s="114" t="s">
        <v>132</v>
      </c>
      <c r="C190" s="115" t="s">
        <v>133</v>
      </c>
      <c r="D190" s="116" t="s">
        <v>58</v>
      </c>
      <c r="E190" s="129">
        <v>1</v>
      </c>
      <c r="F190" s="117">
        <v>2400</v>
      </c>
      <c r="G190" s="118">
        <f t="shared" si="16"/>
        <v>2400</v>
      </c>
      <c r="J190" s="142"/>
    </row>
    <row r="191" spans="1:10" x14ac:dyDescent="0.2">
      <c r="A191" s="113">
        <v>162</v>
      </c>
      <c r="B191" s="114" t="s">
        <v>134</v>
      </c>
      <c r="C191" s="115" t="s">
        <v>136</v>
      </c>
      <c r="D191" s="116" t="s">
        <v>58</v>
      </c>
      <c r="E191" s="129">
        <v>1</v>
      </c>
      <c r="F191" s="117">
        <v>56800</v>
      </c>
      <c r="G191" s="118">
        <f t="shared" si="16"/>
        <v>56800</v>
      </c>
      <c r="J191" s="142"/>
    </row>
    <row r="192" spans="1:10" x14ac:dyDescent="0.2">
      <c r="A192" s="113">
        <v>163</v>
      </c>
      <c r="B192" s="114" t="s">
        <v>135</v>
      </c>
      <c r="C192" s="115" t="s">
        <v>137</v>
      </c>
      <c r="D192" s="116" t="s">
        <v>72</v>
      </c>
      <c r="E192" s="129">
        <v>1</v>
      </c>
      <c r="F192" s="117">
        <v>25500</v>
      </c>
      <c r="G192" s="118">
        <f t="shared" si="16"/>
        <v>25500</v>
      </c>
      <c r="J192" s="142"/>
    </row>
    <row r="193" spans="1:11" x14ac:dyDescent="0.2">
      <c r="A193" s="113">
        <v>164</v>
      </c>
      <c r="B193" s="114" t="s">
        <v>138</v>
      </c>
      <c r="C193" s="115" t="s">
        <v>140</v>
      </c>
      <c r="D193" s="116" t="s">
        <v>72</v>
      </c>
      <c r="E193" s="129">
        <v>1</v>
      </c>
      <c r="F193" s="117">
        <v>46200</v>
      </c>
      <c r="G193" s="118">
        <f t="shared" si="16"/>
        <v>46200</v>
      </c>
      <c r="J193" s="142"/>
    </row>
    <row r="194" spans="1:11" x14ac:dyDescent="0.2">
      <c r="A194" s="113">
        <v>165</v>
      </c>
      <c r="B194" s="114" t="s">
        <v>139</v>
      </c>
      <c r="C194" s="115" t="s">
        <v>142</v>
      </c>
      <c r="D194" s="116" t="s">
        <v>58</v>
      </c>
      <c r="E194" s="129">
        <v>1</v>
      </c>
      <c r="F194" s="117">
        <v>4200</v>
      </c>
      <c r="G194" s="118">
        <f t="shared" si="16"/>
        <v>4200</v>
      </c>
      <c r="J194" s="142"/>
    </row>
    <row r="195" spans="1:11" x14ac:dyDescent="0.2">
      <c r="A195" s="113">
        <v>166</v>
      </c>
      <c r="B195" s="114"/>
      <c r="C195" s="115" t="s">
        <v>69</v>
      </c>
      <c r="D195" s="116" t="s">
        <v>72</v>
      </c>
      <c r="E195" s="129">
        <v>1</v>
      </c>
      <c r="F195" s="117">
        <v>72000</v>
      </c>
      <c r="G195" s="118">
        <f>E195*F195</f>
        <v>72000</v>
      </c>
      <c r="K195" s="142"/>
    </row>
    <row r="196" spans="1:11" x14ac:dyDescent="0.2">
      <c r="A196" s="119"/>
      <c r="B196" s="120" t="s">
        <v>42</v>
      </c>
      <c r="C196" s="121" t="str">
        <f>CONCATENATE(B170," ",C170)</f>
        <v>1.23 Učebna</v>
      </c>
      <c r="D196" s="119"/>
      <c r="E196" s="130"/>
      <c r="F196" s="122"/>
      <c r="G196" s="123">
        <f>SUM(G170:G195)</f>
        <v>439193</v>
      </c>
      <c r="J196" s="141">
        <f>SUM(G171:G194)</f>
        <v>367193</v>
      </c>
      <c r="K196" s="141">
        <f>SUM(G195)</f>
        <v>72000</v>
      </c>
    </row>
    <row r="197" spans="1:11" x14ac:dyDescent="0.2">
      <c r="A197" s="106" t="s">
        <v>54</v>
      </c>
      <c r="B197" s="107" t="s">
        <v>147</v>
      </c>
      <c r="C197" s="108" t="s">
        <v>148</v>
      </c>
      <c r="D197" s="109"/>
      <c r="E197" s="131"/>
      <c r="F197" s="110"/>
      <c r="G197" s="111"/>
    </row>
    <row r="198" spans="1:11" x14ac:dyDescent="0.2">
      <c r="A198" s="113">
        <v>167</v>
      </c>
      <c r="B198" s="114" t="s">
        <v>57</v>
      </c>
      <c r="C198" s="115" t="s">
        <v>112</v>
      </c>
      <c r="D198" s="116" t="s">
        <v>58</v>
      </c>
      <c r="E198" s="129">
        <v>2</v>
      </c>
      <c r="F198" s="117">
        <v>7600</v>
      </c>
      <c r="G198" s="118">
        <f t="shared" ref="G198:G213" si="17">E198*F198</f>
        <v>15200</v>
      </c>
      <c r="J198" s="142"/>
    </row>
    <row r="199" spans="1:11" x14ac:dyDescent="0.2">
      <c r="A199" s="113">
        <v>168</v>
      </c>
      <c r="B199" s="114" t="s">
        <v>62</v>
      </c>
      <c r="C199" s="115" t="s">
        <v>113</v>
      </c>
      <c r="D199" s="116" t="s">
        <v>58</v>
      </c>
      <c r="E199" s="129">
        <v>2</v>
      </c>
      <c r="F199" s="117">
        <v>4400</v>
      </c>
      <c r="G199" s="118">
        <f t="shared" si="17"/>
        <v>8800</v>
      </c>
      <c r="J199" s="142"/>
    </row>
    <row r="200" spans="1:11" x14ac:dyDescent="0.2">
      <c r="A200" s="113">
        <v>169</v>
      </c>
      <c r="B200" s="114" t="s">
        <v>63</v>
      </c>
      <c r="C200" s="115" t="s">
        <v>114</v>
      </c>
      <c r="D200" s="116" t="s">
        <v>58</v>
      </c>
      <c r="E200" s="129">
        <v>1</v>
      </c>
      <c r="F200" s="117">
        <v>29660</v>
      </c>
      <c r="G200" s="118">
        <f t="shared" si="17"/>
        <v>29660</v>
      </c>
      <c r="J200" s="142"/>
    </row>
    <row r="201" spans="1:11" x14ac:dyDescent="0.2">
      <c r="A201" s="113">
        <v>170</v>
      </c>
      <c r="B201" s="114" t="s">
        <v>65</v>
      </c>
      <c r="C201" s="115" t="s">
        <v>96</v>
      </c>
      <c r="D201" s="116" t="s">
        <v>58</v>
      </c>
      <c r="E201" s="129">
        <v>1</v>
      </c>
      <c r="F201" s="117">
        <v>5800</v>
      </c>
      <c r="G201" s="118">
        <f t="shared" si="17"/>
        <v>5800</v>
      </c>
      <c r="J201" s="142"/>
    </row>
    <row r="202" spans="1:11" x14ac:dyDescent="0.2">
      <c r="A202" s="113">
        <v>171</v>
      </c>
      <c r="B202" s="114" t="s">
        <v>66</v>
      </c>
      <c r="C202" s="115" t="s">
        <v>149</v>
      </c>
      <c r="D202" s="116" t="s">
        <v>58</v>
      </c>
      <c r="E202" s="129">
        <v>1</v>
      </c>
      <c r="F202" s="117">
        <v>6300</v>
      </c>
      <c r="G202" s="118">
        <f t="shared" si="17"/>
        <v>6300</v>
      </c>
      <c r="J202" s="142"/>
    </row>
    <row r="203" spans="1:11" x14ac:dyDescent="0.2">
      <c r="A203" s="113">
        <v>172</v>
      </c>
      <c r="B203" s="114" t="s">
        <v>67</v>
      </c>
      <c r="C203" s="115" t="s">
        <v>103</v>
      </c>
      <c r="D203" s="116" t="s">
        <v>58</v>
      </c>
      <c r="E203" s="129">
        <v>2</v>
      </c>
      <c r="F203" s="117">
        <v>2910</v>
      </c>
      <c r="G203" s="118">
        <f t="shared" si="17"/>
        <v>5820</v>
      </c>
      <c r="J203" s="142"/>
    </row>
    <row r="204" spans="1:11" x14ac:dyDescent="0.2">
      <c r="A204" s="113">
        <v>173</v>
      </c>
      <c r="B204" s="114" t="s">
        <v>73</v>
      </c>
      <c r="C204" s="115" t="s">
        <v>107</v>
      </c>
      <c r="D204" s="116" t="s">
        <v>58</v>
      </c>
      <c r="E204" s="129">
        <v>2</v>
      </c>
      <c r="F204" s="117">
        <v>1800</v>
      </c>
      <c r="G204" s="118">
        <f t="shared" si="17"/>
        <v>3600</v>
      </c>
      <c r="J204" s="142"/>
    </row>
    <row r="205" spans="1:11" x14ac:dyDescent="0.2">
      <c r="A205" s="113">
        <v>174</v>
      </c>
      <c r="B205" s="114" t="s">
        <v>74</v>
      </c>
      <c r="C205" s="115" t="s">
        <v>150</v>
      </c>
      <c r="D205" s="116" t="s">
        <v>58</v>
      </c>
      <c r="E205" s="129">
        <v>1</v>
      </c>
      <c r="F205" s="117">
        <v>2500</v>
      </c>
      <c r="G205" s="118">
        <f t="shared" si="17"/>
        <v>2500</v>
      </c>
      <c r="J205" s="142"/>
    </row>
    <row r="206" spans="1:11" x14ac:dyDescent="0.2">
      <c r="A206" s="113">
        <v>175</v>
      </c>
      <c r="B206" s="114" t="s">
        <v>76</v>
      </c>
      <c r="C206" s="115" t="s">
        <v>151</v>
      </c>
      <c r="D206" s="116" t="s">
        <v>58</v>
      </c>
      <c r="E206" s="129">
        <v>3</v>
      </c>
      <c r="F206" s="117">
        <v>3500</v>
      </c>
      <c r="G206" s="118">
        <f t="shared" si="17"/>
        <v>10500</v>
      </c>
      <c r="J206" s="142"/>
    </row>
    <row r="207" spans="1:11" x14ac:dyDescent="0.2">
      <c r="A207" s="113">
        <v>176</v>
      </c>
      <c r="B207" s="114" t="s">
        <v>101</v>
      </c>
      <c r="C207" s="115" t="s">
        <v>102</v>
      </c>
      <c r="D207" s="116" t="s">
        <v>58</v>
      </c>
      <c r="E207" s="129">
        <v>2</v>
      </c>
      <c r="F207" s="117">
        <v>11498</v>
      </c>
      <c r="G207" s="118">
        <f t="shared" si="17"/>
        <v>22996</v>
      </c>
      <c r="J207" s="142"/>
    </row>
    <row r="208" spans="1:11" x14ac:dyDescent="0.2">
      <c r="A208" s="113">
        <v>177</v>
      </c>
      <c r="B208" s="114" t="s">
        <v>118</v>
      </c>
      <c r="C208" s="115" t="s">
        <v>121</v>
      </c>
      <c r="D208" s="116" t="s">
        <v>58</v>
      </c>
      <c r="E208" s="129">
        <v>1</v>
      </c>
      <c r="F208" s="117">
        <v>7390</v>
      </c>
      <c r="G208" s="118">
        <f t="shared" si="17"/>
        <v>7390</v>
      </c>
      <c r="J208" s="142"/>
    </row>
    <row r="209" spans="1:11" x14ac:dyDescent="0.2">
      <c r="A209" s="113">
        <v>178</v>
      </c>
      <c r="B209" s="114" t="s">
        <v>75</v>
      </c>
      <c r="C209" s="115" t="s">
        <v>218</v>
      </c>
      <c r="D209" s="116" t="s">
        <v>58</v>
      </c>
      <c r="E209" s="129">
        <v>1</v>
      </c>
      <c r="F209" s="117">
        <v>1800</v>
      </c>
      <c r="G209" s="118">
        <f t="shared" si="17"/>
        <v>1800</v>
      </c>
      <c r="J209" s="142"/>
    </row>
    <row r="210" spans="1:11" x14ac:dyDescent="0.2">
      <c r="A210" s="113">
        <v>179</v>
      </c>
      <c r="B210" s="114" t="s">
        <v>119</v>
      </c>
      <c r="C210" s="115" t="s">
        <v>80</v>
      </c>
      <c r="D210" s="116" t="s">
        <v>58</v>
      </c>
      <c r="E210" s="129">
        <v>1</v>
      </c>
      <c r="F210" s="117">
        <v>7017</v>
      </c>
      <c r="G210" s="118">
        <f t="shared" si="17"/>
        <v>7017</v>
      </c>
      <c r="J210" s="142"/>
    </row>
    <row r="211" spans="1:11" x14ac:dyDescent="0.2">
      <c r="A211" s="113">
        <v>180</v>
      </c>
      <c r="B211" s="114" t="s">
        <v>122</v>
      </c>
      <c r="C211" s="115" t="s">
        <v>130</v>
      </c>
      <c r="D211" s="116" t="s">
        <v>58</v>
      </c>
      <c r="E211" s="129">
        <v>1</v>
      </c>
      <c r="F211" s="117">
        <v>46200</v>
      </c>
      <c r="G211" s="118">
        <f t="shared" si="17"/>
        <v>46200</v>
      </c>
      <c r="J211" s="142"/>
    </row>
    <row r="212" spans="1:11" x14ac:dyDescent="0.2">
      <c r="A212" s="113">
        <v>181</v>
      </c>
      <c r="B212" s="114" t="s">
        <v>123</v>
      </c>
      <c r="C212" s="115" t="s">
        <v>152</v>
      </c>
      <c r="D212" s="116" t="s">
        <v>58</v>
      </c>
      <c r="E212" s="129">
        <v>1</v>
      </c>
      <c r="F212" s="117">
        <v>65000</v>
      </c>
      <c r="G212" s="118">
        <f t="shared" si="17"/>
        <v>65000</v>
      </c>
      <c r="J212" s="142"/>
    </row>
    <row r="213" spans="1:11" x14ac:dyDescent="0.2">
      <c r="A213" s="113">
        <v>182</v>
      </c>
      <c r="B213" s="114" t="s">
        <v>68</v>
      </c>
      <c r="C213" s="115" t="s">
        <v>137</v>
      </c>
      <c r="D213" s="116" t="s">
        <v>72</v>
      </c>
      <c r="E213" s="129">
        <v>1</v>
      </c>
      <c r="F213" s="117">
        <v>25500</v>
      </c>
      <c r="G213" s="118">
        <f t="shared" si="17"/>
        <v>25500</v>
      </c>
      <c r="J213" s="142"/>
    </row>
    <row r="214" spans="1:11" x14ac:dyDescent="0.2">
      <c r="A214" s="113">
        <v>183</v>
      </c>
      <c r="B214" s="114" t="s">
        <v>127</v>
      </c>
      <c r="C214" s="115" t="s">
        <v>153</v>
      </c>
      <c r="D214" s="116" t="s">
        <v>72</v>
      </c>
      <c r="E214" s="129">
        <v>2</v>
      </c>
      <c r="F214" s="117">
        <v>3200</v>
      </c>
      <c r="G214" s="118">
        <f t="shared" ref="G214" si="18">E214*F214</f>
        <v>6400</v>
      </c>
      <c r="J214" s="142"/>
    </row>
    <row r="215" spans="1:11" x14ac:dyDescent="0.2">
      <c r="A215" s="113">
        <v>184</v>
      </c>
      <c r="B215" s="114"/>
      <c r="C215" s="115" t="s">
        <v>69</v>
      </c>
      <c r="D215" s="116" t="s">
        <v>72</v>
      </c>
      <c r="E215" s="129">
        <v>1</v>
      </c>
      <c r="F215" s="117">
        <v>53000</v>
      </c>
      <c r="G215" s="118">
        <f>E215*F215</f>
        <v>53000</v>
      </c>
      <c r="K215" s="142"/>
    </row>
    <row r="216" spans="1:11" x14ac:dyDescent="0.2">
      <c r="A216" s="119"/>
      <c r="B216" s="120" t="s">
        <v>42</v>
      </c>
      <c r="C216" s="121" t="str">
        <f>CONCATENATE(B197," ",C197)</f>
        <v>1.30,29 Ergoterapeutická učebna - dílna</v>
      </c>
      <c r="D216" s="119"/>
      <c r="E216" s="130"/>
      <c r="F216" s="122"/>
      <c r="G216" s="123">
        <f>SUM(G197:G215)</f>
        <v>323483</v>
      </c>
      <c r="J216" s="141">
        <f>SUM(G198:G214)</f>
        <v>270483</v>
      </c>
      <c r="K216" s="141">
        <f>SUM(G215)</f>
        <v>53000</v>
      </c>
    </row>
    <row r="217" spans="1:11" x14ac:dyDescent="0.2">
      <c r="A217" s="106" t="s">
        <v>54</v>
      </c>
      <c r="B217" s="107" t="s">
        <v>154</v>
      </c>
      <c r="C217" s="108" t="s">
        <v>155</v>
      </c>
      <c r="D217" s="109"/>
      <c r="E217" s="131"/>
      <c r="F217" s="110"/>
      <c r="G217" s="111"/>
    </row>
    <row r="218" spans="1:11" x14ac:dyDescent="0.2">
      <c r="A218" s="113">
        <v>185</v>
      </c>
      <c r="B218" s="114" t="s">
        <v>62</v>
      </c>
      <c r="C218" s="115" t="s">
        <v>156</v>
      </c>
      <c r="D218" s="116" t="s">
        <v>58</v>
      </c>
      <c r="E218" s="129">
        <v>1</v>
      </c>
      <c r="F218" s="117">
        <v>3400</v>
      </c>
      <c r="G218" s="118">
        <f t="shared" ref="G218:G226" si="19">E218*F218</f>
        <v>3400</v>
      </c>
      <c r="J218" s="142"/>
    </row>
    <row r="219" spans="1:11" x14ac:dyDescent="0.2">
      <c r="A219" s="113">
        <v>186</v>
      </c>
      <c r="B219" s="114" t="s">
        <v>63</v>
      </c>
      <c r="C219" s="115" t="s">
        <v>157</v>
      </c>
      <c r="D219" s="116" t="s">
        <v>58</v>
      </c>
      <c r="E219" s="129">
        <v>4</v>
      </c>
      <c r="F219" s="117">
        <v>2500</v>
      </c>
      <c r="G219" s="118">
        <f t="shared" si="19"/>
        <v>10000</v>
      </c>
      <c r="J219" s="142"/>
    </row>
    <row r="220" spans="1:11" x14ac:dyDescent="0.2">
      <c r="A220" s="113">
        <v>187</v>
      </c>
      <c r="B220" s="114" t="s">
        <v>65</v>
      </c>
      <c r="C220" s="115" t="s">
        <v>96</v>
      </c>
      <c r="D220" s="116" t="s">
        <v>58</v>
      </c>
      <c r="E220" s="129">
        <v>6</v>
      </c>
      <c r="F220" s="117">
        <v>4600</v>
      </c>
      <c r="G220" s="118">
        <f t="shared" si="19"/>
        <v>27600</v>
      </c>
      <c r="J220" s="142"/>
    </row>
    <row r="221" spans="1:11" x14ac:dyDescent="0.2">
      <c r="A221" s="113">
        <v>188</v>
      </c>
      <c r="B221" s="114" t="s">
        <v>66</v>
      </c>
      <c r="C221" s="115" t="s">
        <v>158</v>
      </c>
      <c r="D221" s="116" t="s">
        <v>58</v>
      </c>
      <c r="E221" s="129">
        <v>1</v>
      </c>
      <c r="F221" s="117">
        <v>12800</v>
      </c>
      <c r="G221" s="118">
        <f t="shared" si="19"/>
        <v>12800</v>
      </c>
      <c r="J221" s="142"/>
    </row>
    <row r="222" spans="1:11" x14ac:dyDescent="0.2">
      <c r="A222" s="113">
        <v>189</v>
      </c>
      <c r="B222" s="114" t="s">
        <v>67</v>
      </c>
      <c r="C222" s="115" t="s">
        <v>159</v>
      </c>
      <c r="D222" s="116" t="s">
        <v>58</v>
      </c>
      <c r="E222" s="129">
        <v>2</v>
      </c>
      <c r="F222" s="117">
        <v>1800</v>
      </c>
      <c r="G222" s="118">
        <f t="shared" si="19"/>
        <v>3600</v>
      </c>
      <c r="J222" s="142"/>
    </row>
    <row r="223" spans="1:11" x14ac:dyDescent="0.2">
      <c r="A223" s="113">
        <v>190</v>
      </c>
      <c r="B223" s="114" t="s">
        <v>73</v>
      </c>
      <c r="C223" s="115" t="s">
        <v>160</v>
      </c>
      <c r="D223" s="116" t="s">
        <v>58</v>
      </c>
      <c r="E223" s="129">
        <v>1</v>
      </c>
      <c r="F223" s="117">
        <v>10500</v>
      </c>
      <c r="G223" s="118">
        <f t="shared" si="19"/>
        <v>10500</v>
      </c>
      <c r="J223" s="142"/>
    </row>
    <row r="224" spans="1:11" x14ac:dyDescent="0.2">
      <c r="A224" s="113">
        <v>191</v>
      </c>
      <c r="B224" s="114" t="s">
        <v>118</v>
      </c>
      <c r="C224" s="115" t="s">
        <v>202</v>
      </c>
      <c r="D224" s="116" t="s">
        <v>58</v>
      </c>
      <c r="E224" s="129">
        <v>1</v>
      </c>
      <c r="F224" s="117">
        <v>3600</v>
      </c>
      <c r="G224" s="118">
        <f t="shared" si="19"/>
        <v>3600</v>
      </c>
      <c r="J224" s="142"/>
    </row>
    <row r="225" spans="1:11" x14ac:dyDescent="0.2">
      <c r="A225" s="113">
        <v>192</v>
      </c>
      <c r="B225" s="114" t="s">
        <v>75</v>
      </c>
      <c r="C225" s="115" t="s">
        <v>225</v>
      </c>
      <c r="D225" s="116" t="s">
        <v>58</v>
      </c>
      <c r="E225" s="129">
        <v>1</v>
      </c>
      <c r="F225" s="117">
        <v>4800</v>
      </c>
      <c r="G225" s="118">
        <f t="shared" si="19"/>
        <v>4800</v>
      </c>
      <c r="J225" s="142"/>
    </row>
    <row r="226" spans="1:11" x14ac:dyDescent="0.2">
      <c r="A226" s="113">
        <v>193</v>
      </c>
      <c r="B226" s="114" t="s">
        <v>119</v>
      </c>
      <c r="C226" s="115" t="s">
        <v>203</v>
      </c>
      <c r="D226" s="116" t="s">
        <v>58</v>
      </c>
      <c r="E226" s="129">
        <v>1</v>
      </c>
      <c r="F226" s="117">
        <v>3200</v>
      </c>
      <c r="G226" s="118">
        <f t="shared" si="19"/>
        <v>3200</v>
      </c>
      <c r="J226" s="142"/>
    </row>
    <row r="227" spans="1:11" x14ac:dyDescent="0.2">
      <c r="A227" s="113">
        <v>194</v>
      </c>
      <c r="B227" s="114"/>
      <c r="C227" s="115" t="s">
        <v>69</v>
      </c>
      <c r="D227" s="116" t="s">
        <v>72</v>
      </c>
      <c r="E227" s="129">
        <v>1</v>
      </c>
      <c r="F227" s="117">
        <v>40000</v>
      </c>
      <c r="G227" s="118">
        <f>E227*F227</f>
        <v>40000</v>
      </c>
      <c r="K227" s="142"/>
    </row>
    <row r="228" spans="1:11" x14ac:dyDescent="0.2">
      <c r="A228" s="119"/>
      <c r="B228" s="120" t="s">
        <v>42</v>
      </c>
      <c r="C228" s="121" t="str">
        <f>CONCATENATE(B217," ",C217)</f>
        <v>1.36-39 Cvičný byt</v>
      </c>
      <c r="D228" s="119"/>
      <c r="E228" s="130"/>
      <c r="F228" s="122"/>
      <c r="G228" s="123">
        <f>SUM(G217:G227)</f>
        <v>119500</v>
      </c>
      <c r="J228" s="141">
        <f>SUM(G218:G223)</f>
        <v>67900</v>
      </c>
      <c r="K228" s="141">
        <f>SUM(G227)</f>
        <v>40000</v>
      </c>
    </row>
    <row r="229" spans="1:11" x14ac:dyDescent="0.2">
      <c r="A229" s="106" t="s">
        <v>54</v>
      </c>
      <c r="B229" s="107" t="s">
        <v>161</v>
      </c>
      <c r="C229" s="108" t="s">
        <v>162</v>
      </c>
      <c r="D229" s="109"/>
      <c r="E229" s="131"/>
      <c r="F229" s="110"/>
      <c r="G229" s="111"/>
    </row>
    <row r="230" spans="1:11" x14ac:dyDescent="0.2">
      <c r="A230" s="113">
        <v>195</v>
      </c>
      <c r="B230" s="114" t="s">
        <v>57</v>
      </c>
      <c r="C230" s="115" t="s">
        <v>89</v>
      </c>
      <c r="D230" s="116" t="s">
        <v>58</v>
      </c>
      <c r="E230" s="129">
        <v>2</v>
      </c>
      <c r="F230" s="117">
        <v>7600</v>
      </c>
      <c r="G230" s="118">
        <f t="shared" ref="G230:G235" si="20">E230*F230</f>
        <v>15200</v>
      </c>
      <c r="J230" s="142"/>
    </row>
    <row r="231" spans="1:11" x14ac:dyDescent="0.2">
      <c r="A231" s="113">
        <v>196</v>
      </c>
      <c r="B231" s="114" t="s">
        <v>62</v>
      </c>
      <c r="C231" s="115" t="s">
        <v>90</v>
      </c>
      <c r="D231" s="116" t="s">
        <v>58</v>
      </c>
      <c r="E231" s="129">
        <v>2</v>
      </c>
      <c r="F231" s="117">
        <v>4400</v>
      </c>
      <c r="G231" s="118">
        <f t="shared" si="20"/>
        <v>8800</v>
      </c>
      <c r="J231" s="142"/>
    </row>
    <row r="232" spans="1:11" x14ac:dyDescent="0.2">
      <c r="A232" s="113">
        <v>197</v>
      </c>
      <c r="B232" s="114" t="s">
        <v>63</v>
      </c>
      <c r="C232" s="115" t="s">
        <v>163</v>
      </c>
      <c r="D232" s="116" t="s">
        <v>58</v>
      </c>
      <c r="E232" s="129">
        <v>1</v>
      </c>
      <c r="F232" s="117">
        <v>3500</v>
      </c>
      <c r="G232" s="118">
        <f t="shared" si="20"/>
        <v>3500</v>
      </c>
      <c r="J232" s="142"/>
    </row>
    <row r="233" spans="1:11" x14ac:dyDescent="0.2">
      <c r="A233" s="113">
        <v>198</v>
      </c>
      <c r="B233" s="114" t="s">
        <v>65</v>
      </c>
      <c r="C233" s="115" t="s">
        <v>96</v>
      </c>
      <c r="D233" s="116" t="s">
        <v>58</v>
      </c>
      <c r="E233" s="129">
        <v>2</v>
      </c>
      <c r="F233" s="117">
        <v>6600</v>
      </c>
      <c r="G233" s="118">
        <f t="shared" si="20"/>
        <v>13200</v>
      </c>
      <c r="J233" s="142"/>
    </row>
    <row r="234" spans="1:11" x14ac:dyDescent="0.2">
      <c r="A234" s="113">
        <v>199</v>
      </c>
      <c r="B234" s="114" t="s">
        <v>66</v>
      </c>
      <c r="C234" s="115" t="s">
        <v>97</v>
      </c>
      <c r="D234" s="116" t="s">
        <v>58</v>
      </c>
      <c r="E234" s="129">
        <v>1</v>
      </c>
      <c r="F234" s="117">
        <v>3200</v>
      </c>
      <c r="G234" s="118">
        <f t="shared" si="20"/>
        <v>3200</v>
      </c>
      <c r="J234" s="142"/>
    </row>
    <row r="235" spans="1:11" x14ac:dyDescent="0.2">
      <c r="A235" s="113">
        <v>200</v>
      </c>
      <c r="B235" s="114" t="s">
        <v>67</v>
      </c>
      <c r="C235" s="115" t="s">
        <v>92</v>
      </c>
      <c r="D235" s="116" t="s">
        <v>58</v>
      </c>
      <c r="E235" s="129">
        <v>1</v>
      </c>
      <c r="F235" s="117">
        <v>6300</v>
      </c>
      <c r="G235" s="118">
        <f t="shared" si="20"/>
        <v>6300</v>
      </c>
      <c r="J235" s="142"/>
    </row>
    <row r="236" spans="1:11" x14ac:dyDescent="0.2">
      <c r="A236" s="113">
        <v>201</v>
      </c>
      <c r="B236" s="114"/>
      <c r="C236" s="115" t="s">
        <v>69</v>
      </c>
      <c r="D236" s="116" t="s">
        <v>72</v>
      </c>
      <c r="E236" s="129">
        <v>1</v>
      </c>
      <c r="F236" s="117">
        <v>23500</v>
      </c>
      <c r="G236" s="118">
        <f>E236*F236</f>
        <v>23500</v>
      </c>
      <c r="K236" s="142"/>
    </row>
    <row r="237" spans="1:11" x14ac:dyDescent="0.2">
      <c r="A237" s="119"/>
      <c r="B237" s="120" t="s">
        <v>42</v>
      </c>
      <c r="C237" s="121" t="str">
        <f>CONCATENATE(B229," ",C229)</f>
        <v>1.31 Kabinet</v>
      </c>
      <c r="D237" s="119"/>
      <c r="E237" s="130"/>
      <c r="F237" s="122"/>
      <c r="G237" s="123">
        <f>SUM(G229:G236)</f>
        <v>73700</v>
      </c>
      <c r="J237" s="141">
        <f>SUM(G230:G235)</f>
        <v>50200</v>
      </c>
      <c r="K237" s="141">
        <f>SUM(G236)</f>
        <v>23500</v>
      </c>
    </row>
    <row r="238" spans="1:11" x14ac:dyDescent="0.2">
      <c r="A238" s="106" t="s">
        <v>54</v>
      </c>
      <c r="B238" s="107" t="s">
        <v>164</v>
      </c>
      <c r="C238" s="108" t="s">
        <v>162</v>
      </c>
      <c r="D238" s="109"/>
      <c r="E238" s="131"/>
      <c r="F238" s="110"/>
      <c r="G238" s="111"/>
    </row>
    <row r="239" spans="1:11" x14ac:dyDescent="0.2">
      <c r="A239" s="113">
        <v>202</v>
      </c>
      <c r="B239" s="114" t="s">
        <v>57</v>
      </c>
      <c r="C239" s="115" t="s">
        <v>89</v>
      </c>
      <c r="D239" s="116" t="s">
        <v>58</v>
      </c>
      <c r="E239" s="129">
        <v>2</v>
      </c>
      <c r="F239" s="117">
        <v>7600</v>
      </c>
      <c r="G239" s="118">
        <f t="shared" ref="G239:G244" si="21">E239*F239</f>
        <v>15200</v>
      </c>
      <c r="J239" s="142"/>
    </row>
    <row r="240" spans="1:11" x14ac:dyDescent="0.2">
      <c r="A240" s="113">
        <v>203</v>
      </c>
      <c r="B240" s="114" t="s">
        <v>62</v>
      </c>
      <c r="C240" s="115" t="s">
        <v>90</v>
      </c>
      <c r="D240" s="116" t="s">
        <v>58</v>
      </c>
      <c r="E240" s="129">
        <v>2</v>
      </c>
      <c r="F240" s="117">
        <v>4400</v>
      </c>
      <c r="G240" s="118">
        <f t="shared" si="21"/>
        <v>8800</v>
      </c>
      <c r="J240" s="142"/>
    </row>
    <row r="241" spans="1:11" x14ac:dyDescent="0.2">
      <c r="A241" s="113">
        <v>204</v>
      </c>
      <c r="B241" s="114" t="s">
        <v>63</v>
      </c>
      <c r="C241" s="115" t="s">
        <v>163</v>
      </c>
      <c r="D241" s="116" t="s">
        <v>58</v>
      </c>
      <c r="E241" s="129">
        <v>1</v>
      </c>
      <c r="F241" s="117">
        <v>3500</v>
      </c>
      <c r="G241" s="118">
        <f t="shared" si="21"/>
        <v>3500</v>
      </c>
      <c r="J241" s="142"/>
    </row>
    <row r="242" spans="1:11" x14ac:dyDescent="0.2">
      <c r="A242" s="113">
        <v>205</v>
      </c>
      <c r="B242" s="114" t="s">
        <v>65</v>
      </c>
      <c r="C242" s="115" t="s">
        <v>96</v>
      </c>
      <c r="D242" s="116" t="s">
        <v>58</v>
      </c>
      <c r="E242" s="129">
        <v>2</v>
      </c>
      <c r="F242" s="117">
        <v>6600</v>
      </c>
      <c r="G242" s="118">
        <f t="shared" si="21"/>
        <v>13200</v>
      </c>
      <c r="J242" s="142"/>
    </row>
    <row r="243" spans="1:11" x14ac:dyDescent="0.2">
      <c r="A243" s="113">
        <v>206</v>
      </c>
      <c r="B243" s="114" t="s">
        <v>66</v>
      </c>
      <c r="C243" s="115" t="s">
        <v>97</v>
      </c>
      <c r="D243" s="116" t="s">
        <v>58</v>
      </c>
      <c r="E243" s="129">
        <v>1</v>
      </c>
      <c r="F243" s="117">
        <v>3200</v>
      </c>
      <c r="G243" s="118">
        <f t="shared" si="21"/>
        <v>3200</v>
      </c>
      <c r="J243" s="142"/>
    </row>
    <row r="244" spans="1:11" x14ac:dyDescent="0.2">
      <c r="A244" s="113">
        <v>207</v>
      </c>
      <c r="B244" s="114" t="s">
        <v>67</v>
      </c>
      <c r="C244" s="115" t="s">
        <v>92</v>
      </c>
      <c r="D244" s="116" t="s">
        <v>58</v>
      </c>
      <c r="E244" s="129">
        <v>1</v>
      </c>
      <c r="F244" s="117">
        <v>6300</v>
      </c>
      <c r="G244" s="118">
        <f t="shared" si="21"/>
        <v>6300</v>
      </c>
      <c r="J244" s="142"/>
    </row>
    <row r="245" spans="1:11" x14ac:dyDescent="0.2">
      <c r="A245" s="113">
        <v>208</v>
      </c>
      <c r="B245" s="114"/>
      <c r="C245" s="115" t="s">
        <v>69</v>
      </c>
      <c r="D245" s="116" t="s">
        <v>72</v>
      </c>
      <c r="E245" s="129">
        <v>1</v>
      </c>
      <c r="F245" s="117">
        <v>23500</v>
      </c>
      <c r="G245" s="118">
        <f>E245*F245</f>
        <v>23500</v>
      </c>
      <c r="K245" s="142"/>
    </row>
    <row r="246" spans="1:11" x14ac:dyDescent="0.2">
      <c r="A246" s="119"/>
      <c r="B246" s="120" t="s">
        <v>42</v>
      </c>
      <c r="C246" s="121" t="str">
        <f>CONCATENATE(B238," ",C238)</f>
        <v>1.32 Kabinet</v>
      </c>
      <c r="D246" s="119"/>
      <c r="E246" s="130"/>
      <c r="F246" s="122"/>
      <c r="G246" s="123">
        <f>SUM(G238:G245)</f>
        <v>73700</v>
      </c>
      <c r="J246" s="141">
        <f>SUM(G239:G244)</f>
        <v>50200</v>
      </c>
      <c r="K246" s="141">
        <f>SUM(G245)</f>
        <v>23500</v>
      </c>
    </row>
    <row r="247" spans="1:11" x14ac:dyDescent="0.2">
      <c r="A247" s="106" t="s">
        <v>54</v>
      </c>
      <c r="B247" s="107" t="s">
        <v>165</v>
      </c>
      <c r="C247" s="108" t="s">
        <v>162</v>
      </c>
      <c r="D247" s="109"/>
      <c r="E247" s="131"/>
      <c r="F247" s="110"/>
      <c r="G247" s="111"/>
    </row>
    <row r="248" spans="1:11" x14ac:dyDescent="0.2">
      <c r="A248" s="113">
        <v>209</v>
      </c>
      <c r="B248" s="114" t="s">
        <v>57</v>
      </c>
      <c r="C248" s="115" t="s">
        <v>89</v>
      </c>
      <c r="D248" s="116" t="s">
        <v>58</v>
      </c>
      <c r="E248" s="129">
        <v>2</v>
      </c>
      <c r="F248" s="117">
        <v>7600</v>
      </c>
      <c r="G248" s="118">
        <f t="shared" ref="G248:G253" si="22">E248*F248</f>
        <v>15200</v>
      </c>
      <c r="J248" s="142"/>
    </row>
    <row r="249" spans="1:11" x14ac:dyDescent="0.2">
      <c r="A249" s="113">
        <v>210</v>
      </c>
      <c r="B249" s="114" t="s">
        <v>62</v>
      </c>
      <c r="C249" s="115" t="s">
        <v>90</v>
      </c>
      <c r="D249" s="116" t="s">
        <v>58</v>
      </c>
      <c r="E249" s="129">
        <v>2</v>
      </c>
      <c r="F249" s="117">
        <v>4400</v>
      </c>
      <c r="G249" s="118">
        <f t="shared" si="22"/>
        <v>8800</v>
      </c>
      <c r="J249" s="142"/>
    </row>
    <row r="250" spans="1:11" x14ac:dyDescent="0.2">
      <c r="A250" s="113">
        <v>211</v>
      </c>
      <c r="B250" s="114" t="s">
        <v>63</v>
      </c>
      <c r="C250" s="115" t="s">
        <v>163</v>
      </c>
      <c r="D250" s="116" t="s">
        <v>58</v>
      </c>
      <c r="E250" s="129">
        <v>1</v>
      </c>
      <c r="F250" s="117">
        <v>3500</v>
      </c>
      <c r="G250" s="118">
        <f t="shared" si="22"/>
        <v>3500</v>
      </c>
      <c r="J250" s="142"/>
    </row>
    <row r="251" spans="1:11" x14ac:dyDescent="0.2">
      <c r="A251" s="113">
        <v>212</v>
      </c>
      <c r="B251" s="114" t="s">
        <v>65</v>
      </c>
      <c r="C251" s="115" t="s">
        <v>96</v>
      </c>
      <c r="D251" s="116" t="s">
        <v>58</v>
      </c>
      <c r="E251" s="129">
        <v>2</v>
      </c>
      <c r="F251" s="117">
        <v>6600</v>
      </c>
      <c r="G251" s="118">
        <f t="shared" si="22"/>
        <v>13200</v>
      </c>
      <c r="J251" s="142"/>
    </row>
    <row r="252" spans="1:11" x14ac:dyDescent="0.2">
      <c r="A252" s="113">
        <v>213</v>
      </c>
      <c r="B252" s="114" t="s">
        <v>66</v>
      </c>
      <c r="C252" s="115" t="s">
        <v>97</v>
      </c>
      <c r="D252" s="116" t="s">
        <v>58</v>
      </c>
      <c r="E252" s="129">
        <v>1</v>
      </c>
      <c r="F252" s="117">
        <v>3200</v>
      </c>
      <c r="G252" s="118">
        <f t="shared" si="22"/>
        <v>3200</v>
      </c>
      <c r="J252" s="142"/>
    </row>
    <row r="253" spans="1:11" x14ac:dyDescent="0.2">
      <c r="A253" s="113">
        <v>214</v>
      </c>
      <c r="B253" s="114" t="s">
        <v>67</v>
      </c>
      <c r="C253" s="115" t="s">
        <v>92</v>
      </c>
      <c r="D253" s="116" t="s">
        <v>58</v>
      </c>
      <c r="E253" s="129">
        <v>1</v>
      </c>
      <c r="F253" s="117">
        <v>6300</v>
      </c>
      <c r="G253" s="118">
        <f t="shared" si="22"/>
        <v>6300</v>
      </c>
      <c r="J253" s="142"/>
    </row>
    <row r="254" spans="1:11" x14ac:dyDescent="0.2">
      <c r="A254" s="113">
        <v>215</v>
      </c>
      <c r="B254" s="114"/>
      <c r="C254" s="115" t="s">
        <v>69</v>
      </c>
      <c r="D254" s="116" t="s">
        <v>72</v>
      </c>
      <c r="E254" s="129">
        <v>1</v>
      </c>
      <c r="F254" s="117">
        <v>23500</v>
      </c>
      <c r="G254" s="118">
        <f>E254*F254</f>
        <v>23500</v>
      </c>
      <c r="K254" s="142"/>
    </row>
    <row r="255" spans="1:11" x14ac:dyDescent="0.2">
      <c r="A255" s="119"/>
      <c r="B255" s="120" t="s">
        <v>42</v>
      </c>
      <c r="C255" s="121" t="str">
        <f>CONCATENATE(B247," ",C247)</f>
        <v>1.33 Kabinet</v>
      </c>
      <c r="D255" s="119"/>
      <c r="E255" s="130"/>
      <c r="F255" s="122"/>
      <c r="G255" s="123">
        <f>SUM(G247:G254)</f>
        <v>73700</v>
      </c>
      <c r="J255" s="141">
        <f>SUM(G248:G253)</f>
        <v>50200</v>
      </c>
      <c r="K255" s="141">
        <f>SUM(G254)</f>
        <v>23500</v>
      </c>
    </row>
    <row r="256" spans="1:11" x14ac:dyDescent="0.2">
      <c r="A256" s="106" t="s">
        <v>54</v>
      </c>
      <c r="B256" s="107" t="s">
        <v>166</v>
      </c>
      <c r="C256" s="108" t="s">
        <v>167</v>
      </c>
      <c r="D256" s="109"/>
      <c r="E256" s="131"/>
      <c r="F256" s="110"/>
      <c r="G256" s="111"/>
    </row>
    <row r="257" spans="1:10" x14ac:dyDescent="0.2">
      <c r="A257" s="113">
        <v>216</v>
      </c>
      <c r="B257" s="114" t="s">
        <v>57</v>
      </c>
      <c r="C257" s="115" t="s">
        <v>221</v>
      </c>
      <c r="D257" s="116" t="s">
        <v>58</v>
      </c>
      <c r="E257" s="129">
        <v>1</v>
      </c>
      <c r="F257" s="117">
        <v>124200</v>
      </c>
      <c r="G257" s="118">
        <f t="shared" ref="G257:G277" si="23">E257*F257</f>
        <v>124200</v>
      </c>
      <c r="J257" s="142"/>
    </row>
    <row r="258" spans="1:10" x14ac:dyDescent="0.2">
      <c r="A258" s="113">
        <v>217</v>
      </c>
      <c r="B258" s="114" t="s">
        <v>62</v>
      </c>
      <c r="C258" s="115" t="s">
        <v>168</v>
      </c>
      <c r="D258" s="116" t="s">
        <v>58</v>
      </c>
      <c r="E258" s="129">
        <v>1</v>
      </c>
      <c r="F258" s="117">
        <v>36000</v>
      </c>
      <c r="G258" s="118">
        <f t="shared" si="23"/>
        <v>36000</v>
      </c>
      <c r="J258" s="142"/>
    </row>
    <row r="259" spans="1:10" x14ac:dyDescent="0.2">
      <c r="A259" s="113">
        <v>218</v>
      </c>
      <c r="B259" s="114" t="s">
        <v>63</v>
      </c>
      <c r="C259" s="115" t="s">
        <v>169</v>
      </c>
      <c r="D259" s="116" t="s">
        <v>58</v>
      </c>
      <c r="E259" s="129">
        <v>1</v>
      </c>
      <c r="F259" s="117">
        <v>28400</v>
      </c>
      <c r="G259" s="118">
        <f t="shared" si="23"/>
        <v>28400</v>
      </c>
      <c r="J259" s="142"/>
    </row>
    <row r="260" spans="1:10" x14ac:dyDescent="0.2">
      <c r="A260" s="113">
        <v>219</v>
      </c>
      <c r="B260" s="114" t="s">
        <v>65</v>
      </c>
      <c r="C260" s="115" t="s">
        <v>224</v>
      </c>
      <c r="D260" s="116" t="s">
        <v>58</v>
      </c>
      <c r="E260" s="129">
        <v>2</v>
      </c>
      <c r="F260" s="117">
        <v>54120</v>
      </c>
      <c r="G260" s="118">
        <f t="shared" si="23"/>
        <v>108240</v>
      </c>
      <c r="J260" s="142"/>
    </row>
    <row r="261" spans="1:10" x14ac:dyDescent="0.2">
      <c r="A261" s="113">
        <v>220</v>
      </c>
      <c r="B261" s="114" t="s">
        <v>66</v>
      </c>
      <c r="C261" s="115" t="s">
        <v>222</v>
      </c>
      <c r="D261" s="116" t="s">
        <v>58</v>
      </c>
      <c r="E261" s="129">
        <v>1</v>
      </c>
      <c r="F261" s="117">
        <v>27700</v>
      </c>
      <c r="G261" s="118">
        <f t="shared" si="23"/>
        <v>27700</v>
      </c>
      <c r="J261" s="142"/>
    </row>
    <row r="262" spans="1:10" x14ac:dyDescent="0.2">
      <c r="A262" s="113">
        <v>221</v>
      </c>
      <c r="B262" s="114" t="s">
        <v>67</v>
      </c>
      <c r="C262" s="115" t="s">
        <v>170</v>
      </c>
      <c r="D262" s="116" t="s">
        <v>43</v>
      </c>
      <c r="E262" s="129">
        <v>10</v>
      </c>
      <c r="F262" s="117">
        <v>800</v>
      </c>
      <c r="G262" s="118">
        <f t="shared" si="23"/>
        <v>8000</v>
      </c>
      <c r="J262" s="142"/>
    </row>
    <row r="263" spans="1:10" x14ac:dyDescent="0.2">
      <c r="A263" s="113">
        <v>222</v>
      </c>
      <c r="B263" s="114" t="s">
        <v>73</v>
      </c>
      <c r="C263" s="115" t="s">
        <v>171</v>
      </c>
      <c r="D263" s="116" t="s">
        <v>58</v>
      </c>
      <c r="E263" s="129">
        <v>1</v>
      </c>
      <c r="F263" s="117">
        <v>6900</v>
      </c>
      <c r="G263" s="118">
        <f t="shared" si="23"/>
        <v>6900</v>
      </c>
      <c r="J263" s="142"/>
    </row>
    <row r="264" spans="1:10" x14ac:dyDescent="0.2">
      <c r="A264" s="113">
        <v>223</v>
      </c>
      <c r="B264" s="114" t="s">
        <v>74</v>
      </c>
      <c r="C264" s="115" t="s">
        <v>172</v>
      </c>
      <c r="D264" s="116" t="s">
        <v>58</v>
      </c>
      <c r="E264" s="129">
        <v>1</v>
      </c>
      <c r="F264" s="117">
        <v>8500</v>
      </c>
      <c r="G264" s="118">
        <f t="shared" si="23"/>
        <v>8500</v>
      </c>
      <c r="J264" s="142"/>
    </row>
    <row r="265" spans="1:10" x14ac:dyDescent="0.2">
      <c r="A265" s="113">
        <v>224</v>
      </c>
      <c r="B265" s="114" t="s">
        <v>76</v>
      </c>
      <c r="C265" s="115" t="s">
        <v>173</v>
      </c>
      <c r="D265" s="116" t="s">
        <v>58</v>
      </c>
      <c r="E265" s="129">
        <v>1</v>
      </c>
      <c r="F265" s="117">
        <v>16520</v>
      </c>
      <c r="G265" s="118">
        <f t="shared" si="23"/>
        <v>16520</v>
      </c>
      <c r="J265" s="142"/>
    </row>
    <row r="266" spans="1:10" x14ac:dyDescent="0.2">
      <c r="A266" s="113">
        <v>225</v>
      </c>
      <c r="B266" s="114" t="s">
        <v>101</v>
      </c>
      <c r="C266" s="115" t="s">
        <v>137</v>
      </c>
      <c r="D266" s="116" t="s">
        <v>72</v>
      </c>
      <c r="E266" s="129">
        <v>1</v>
      </c>
      <c r="F266" s="117">
        <v>8000</v>
      </c>
      <c r="G266" s="118">
        <f t="shared" si="23"/>
        <v>8000</v>
      </c>
      <c r="J266" s="142"/>
    </row>
    <row r="267" spans="1:10" x14ac:dyDescent="0.2">
      <c r="A267" s="113">
        <v>226</v>
      </c>
      <c r="B267" s="114" t="s">
        <v>118</v>
      </c>
      <c r="C267" s="115" t="s">
        <v>174</v>
      </c>
      <c r="D267" s="116" t="s">
        <v>58</v>
      </c>
      <c r="E267" s="129">
        <v>1</v>
      </c>
      <c r="F267" s="117">
        <v>19000</v>
      </c>
      <c r="G267" s="118">
        <f t="shared" si="23"/>
        <v>19000</v>
      </c>
      <c r="J267" s="142"/>
    </row>
    <row r="268" spans="1:10" x14ac:dyDescent="0.2">
      <c r="A268" s="113">
        <v>227</v>
      </c>
      <c r="B268" s="114" t="s">
        <v>75</v>
      </c>
      <c r="C268" s="115" t="s">
        <v>175</v>
      </c>
      <c r="D268" s="116" t="s">
        <v>58</v>
      </c>
      <c r="E268" s="129">
        <v>3</v>
      </c>
      <c r="F268" s="117">
        <v>2900</v>
      </c>
      <c r="G268" s="118">
        <f t="shared" si="23"/>
        <v>8700</v>
      </c>
      <c r="J268" s="142"/>
    </row>
    <row r="269" spans="1:10" x14ac:dyDescent="0.2">
      <c r="A269" s="113">
        <v>228</v>
      </c>
      <c r="B269" s="114" t="s">
        <v>119</v>
      </c>
      <c r="C269" s="115" t="s">
        <v>223</v>
      </c>
      <c r="D269" s="116" t="s">
        <v>58</v>
      </c>
      <c r="E269" s="129">
        <v>1</v>
      </c>
      <c r="F269" s="117">
        <v>34300</v>
      </c>
      <c r="G269" s="118">
        <f t="shared" si="23"/>
        <v>34300</v>
      </c>
      <c r="J269" s="142"/>
    </row>
    <row r="270" spans="1:10" x14ac:dyDescent="0.2">
      <c r="A270" s="113">
        <v>229</v>
      </c>
      <c r="B270" s="114" t="s">
        <v>122</v>
      </c>
      <c r="C270" s="115" t="s">
        <v>176</v>
      </c>
      <c r="D270" s="116" t="s">
        <v>58</v>
      </c>
      <c r="E270" s="129">
        <v>1</v>
      </c>
      <c r="F270" s="117">
        <v>2500</v>
      </c>
      <c r="G270" s="118">
        <f t="shared" si="23"/>
        <v>2500</v>
      </c>
      <c r="J270" s="142"/>
    </row>
    <row r="271" spans="1:10" x14ac:dyDescent="0.2">
      <c r="A271" s="113">
        <v>230</v>
      </c>
      <c r="B271" s="114" t="s">
        <v>123</v>
      </c>
      <c r="C271" s="115" t="s">
        <v>177</v>
      </c>
      <c r="D271" s="116" t="s">
        <v>58</v>
      </c>
      <c r="E271" s="129">
        <v>1</v>
      </c>
      <c r="F271" s="117">
        <v>34300</v>
      </c>
      <c r="G271" s="118">
        <f t="shared" si="23"/>
        <v>34300</v>
      </c>
      <c r="J271" s="142"/>
    </row>
    <row r="272" spans="1:10" x14ac:dyDescent="0.2">
      <c r="A272" s="113">
        <v>231</v>
      </c>
      <c r="B272" s="114" t="s">
        <v>68</v>
      </c>
      <c r="C272" s="115" t="s">
        <v>178</v>
      </c>
      <c r="D272" s="116" t="s">
        <v>58</v>
      </c>
      <c r="E272" s="129">
        <v>4</v>
      </c>
      <c r="F272" s="117">
        <v>4500</v>
      </c>
      <c r="G272" s="118">
        <f t="shared" si="23"/>
        <v>18000</v>
      </c>
      <c r="J272" s="142"/>
    </row>
    <row r="273" spans="1:11" x14ac:dyDescent="0.2">
      <c r="A273" s="113">
        <v>232</v>
      </c>
      <c r="B273" s="114" t="s">
        <v>127</v>
      </c>
      <c r="C273" s="115" t="s">
        <v>179</v>
      </c>
      <c r="D273" s="116" t="s">
        <v>58</v>
      </c>
      <c r="E273" s="129">
        <v>1</v>
      </c>
      <c r="F273" s="117">
        <v>5500</v>
      </c>
      <c r="G273" s="118">
        <f t="shared" si="23"/>
        <v>5500</v>
      </c>
      <c r="J273" s="142"/>
    </row>
    <row r="274" spans="1:11" x14ac:dyDescent="0.2">
      <c r="A274" s="113">
        <v>233</v>
      </c>
      <c r="B274" s="114" t="s">
        <v>129</v>
      </c>
      <c r="C274" s="115" t="s">
        <v>131</v>
      </c>
      <c r="D274" s="116" t="s">
        <v>58</v>
      </c>
      <c r="E274" s="129">
        <v>1</v>
      </c>
      <c r="F274" s="117">
        <v>8920</v>
      </c>
      <c r="G274" s="118">
        <f t="shared" si="23"/>
        <v>8920</v>
      </c>
      <c r="J274" s="142"/>
    </row>
    <row r="275" spans="1:11" x14ac:dyDescent="0.2">
      <c r="A275" s="113">
        <v>234</v>
      </c>
      <c r="B275" s="114" t="s">
        <v>132</v>
      </c>
      <c r="C275" s="115" t="s">
        <v>180</v>
      </c>
      <c r="D275" s="116" t="s">
        <v>72</v>
      </c>
      <c r="E275" s="129">
        <v>1</v>
      </c>
      <c r="F275" s="117">
        <v>8300</v>
      </c>
      <c r="G275" s="118">
        <f t="shared" si="23"/>
        <v>8300</v>
      </c>
      <c r="J275" s="142"/>
    </row>
    <row r="276" spans="1:11" x14ac:dyDescent="0.2">
      <c r="A276" s="113">
        <v>235</v>
      </c>
      <c r="B276" s="114" t="s">
        <v>134</v>
      </c>
      <c r="C276" s="115" t="s">
        <v>204</v>
      </c>
      <c r="D276" s="116" t="s">
        <v>58</v>
      </c>
      <c r="E276" s="129">
        <v>1</v>
      </c>
      <c r="F276" s="117">
        <v>3000</v>
      </c>
      <c r="G276" s="118">
        <f t="shared" si="23"/>
        <v>3000</v>
      </c>
      <c r="J276" s="142"/>
    </row>
    <row r="277" spans="1:11" x14ac:dyDescent="0.2">
      <c r="A277" s="113">
        <v>236</v>
      </c>
      <c r="B277" s="114" t="s">
        <v>135</v>
      </c>
      <c r="C277" s="115" t="s">
        <v>181</v>
      </c>
      <c r="D277" s="116" t="s">
        <v>72</v>
      </c>
      <c r="E277" s="129">
        <v>1</v>
      </c>
      <c r="F277" s="117">
        <v>148000</v>
      </c>
      <c r="G277" s="118">
        <f t="shared" si="23"/>
        <v>148000</v>
      </c>
      <c r="J277" s="142"/>
    </row>
    <row r="278" spans="1:11" x14ac:dyDescent="0.2">
      <c r="A278" s="113">
        <v>237</v>
      </c>
      <c r="B278" s="114"/>
      <c r="C278" s="115" t="s">
        <v>69</v>
      </c>
      <c r="D278" s="116" t="s">
        <v>72</v>
      </c>
      <c r="E278" s="129">
        <v>1</v>
      </c>
      <c r="F278" s="117">
        <v>153000</v>
      </c>
      <c r="G278" s="118">
        <f>E278*F278</f>
        <v>153000</v>
      </c>
      <c r="K278" s="142"/>
    </row>
    <row r="279" spans="1:11" x14ac:dyDescent="0.2">
      <c r="A279" s="119"/>
      <c r="B279" s="120" t="s">
        <v>42</v>
      </c>
      <c r="C279" s="121" t="str">
        <f>CONCATENATE(B256," ",C256)</f>
        <v>1.34 Relaxační místnost - Snoezelen</v>
      </c>
      <c r="D279" s="119"/>
      <c r="E279" s="130"/>
      <c r="F279" s="122"/>
      <c r="G279" s="123">
        <f>SUM(G256:G278)</f>
        <v>815980</v>
      </c>
      <c r="J279" s="141">
        <f>SUM(G257:G277)</f>
        <v>662980</v>
      </c>
      <c r="K279" s="141">
        <f>SUM(G278)</f>
        <v>153000</v>
      </c>
    </row>
    <row r="280" spans="1:11" x14ac:dyDescent="0.2">
      <c r="A280" s="106" t="s">
        <v>54</v>
      </c>
      <c r="B280" s="107" t="s">
        <v>188</v>
      </c>
      <c r="C280" s="108" t="s">
        <v>189</v>
      </c>
      <c r="D280" s="109"/>
      <c r="E280" s="131"/>
      <c r="F280" s="110"/>
      <c r="G280" s="111"/>
    </row>
    <row r="281" spans="1:11" x14ac:dyDescent="0.2">
      <c r="A281" s="113">
        <v>237</v>
      </c>
      <c r="B281" s="114" t="s">
        <v>57</v>
      </c>
      <c r="C281" s="115" t="s">
        <v>192</v>
      </c>
      <c r="D281" s="116" t="s">
        <v>58</v>
      </c>
      <c r="E281" s="129">
        <v>1</v>
      </c>
      <c r="F281" s="117">
        <v>17900</v>
      </c>
      <c r="G281" s="118">
        <f t="shared" ref="G281:G290" si="24">E281*F281</f>
        <v>17900</v>
      </c>
      <c r="J281" s="142"/>
    </row>
    <row r="282" spans="1:11" x14ac:dyDescent="0.2">
      <c r="A282" s="113">
        <v>238</v>
      </c>
      <c r="B282" s="114" t="s">
        <v>62</v>
      </c>
      <c r="C282" s="115" t="s">
        <v>193</v>
      </c>
      <c r="D282" s="116" t="s">
        <v>72</v>
      </c>
      <c r="E282" s="129">
        <v>1</v>
      </c>
      <c r="F282" s="117">
        <v>12000</v>
      </c>
      <c r="G282" s="118">
        <f t="shared" si="24"/>
        <v>12000</v>
      </c>
      <c r="J282" s="142"/>
    </row>
    <row r="283" spans="1:11" x14ac:dyDescent="0.2">
      <c r="A283" s="113">
        <v>239</v>
      </c>
      <c r="B283" s="114" t="s">
        <v>63</v>
      </c>
      <c r="C283" s="115" t="s">
        <v>194</v>
      </c>
      <c r="D283" s="116" t="s">
        <v>58</v>
      </c>
      <c r="E283" s="129">
        <v>1</v>
      </c>
      <c r="F283" s="117">
        <v>7017</v>
      </c>
      <c r="G283" s="118">
        <f t="shared" si="24"/>
        <v>7017</v>
      </c>
      <c r="J283" s="142"/>
    </row>
    <row r="284" spans="1:11" x14ac:dyDescent="0.2">
      <c r="A284" s="113">
        <v>240</v>
      </c>
      <c r="B284" s="114" t="s">
        <v>65</v>
      </c>
      <c r="C284" s="115" t="s">
        <v>195</v>
      </c>
      <c r="D284" s="116" t="s">
        <v>72</v>
      </c>
      <c r="E284" s="129">
        <v>1</v>
      </c>
      <c r="F284" s="117">
        <v>5800</v>
      </c>
      <c r="G284" s="118">
        <f t="shared" si="24"/>
        <v>5800</v>
      </c>
      <c r="J284" s="142"/>
    </row>
    <row r="285" spans="1:11" x14ac:dyDescent="0.2">
      <c r="A285" s="113">
        <v>241</v>
      </c>
      <c r="B285" s="114" t="s">
        <v>66</v>
      </c>
      <c r="C285" s="115" t="s">
        <v>198</v>
      </c>
      <c r="D285" s="116" t="s">
        <v>58</v>
      </c>
      <c r="E285" s="129">
        <v>1</v>
      </c>
      <c r="F285" s="117">
        <v>1430</v>
      </c>
      <c r="G285" s="118">
        <f t="shared" si="24"/>
        <v>1430</v>
      </c>
      <c r="J285" s="142"/>
    </row>
    <row r="286" spans="1:11" x14ac:dyDescent="0.2">
      <c r="A286" s="113">
        <v>242</v>
      </c>
      <c r="B286" s="114" t="s">
        <v>67</v>
      </c>
      <c r="C286" s="115" t="s">
        <v>220</v>
      </c>
      <c r="D286" s="116" t="s">
        <v>58</v>
      </c>
      <c r="E286" s="129">
        <v>1</v>
      </c>
      <c r="F286" s="117">
        <v>1250</v>
      </c>
      <c r="G286" s="118">
        <f t="shared" si="24"/>
        <v>1250</v>
      </c>
      <c r="J286" s="142"/>
    </row>
    <row r="287" spans="1:11" x14ac:dyDescent="0.2">
      <c r="A287" s="113">
        <v>243</v>
      </c>
      <c r="B287" s="114" t="s">
        <v>73</v>
      </c>
      <c r="C287" s="115" t="s">
        <v>197</v>
      </c>
      <c r="D287" s="116" t="s">
        <v>58</v>
      </c>
      <c r="E287" s="129">
        <v>1</v>
      </c>
      <c r="F287" s="117">
        <v>5500</v>
      </c>
      <c r="G287" s="118">
        <f t="shared" si="24"/>
        <v>5500</v>
      </c>
      <c r="J287" s="142"/>
    </row>
    <row r="288" spans="1:11" x14ac:dyDescent="0.2">
      <c r="A288" s="113">
        <v>244</v>
      </c>
      <c r="B288" s="114" t="s">
        <v>74</v>
      </c>
      <c r="C288" s="115" t="s">
        <v>170</v>
      </c>
      <c r="D288" s="116" t="s">
        <v>58</v>
      </c>
      <c r="E288" s="129">
        <v>1</v>
      </c>
      <c r="F288" s="117">
        <v>2000</v>
      </c>
      <c r="G288" s="118">
        <f t="shared" si="24"/>
        <v>2000</v>
      </c>
      <c r="J288" s="142"/>
    </row>
    <row r="289" spans="1:11" x14ac:dyDescent="0.2">
      <c r="A289" s="113">
        <v>245</v>
      </c>
      <c r="B289" s="114" t="s">
        <v>76</v>
      </c>
      <c r="C289" s="115" t="s">
        <v>180</v>
      </c>
      <c r="D289" s="116" t="s">
        <v>72</v>
      </c>
      <c r="E289" s="129">
        <v>1</v>
      </c>
      <c r="F289" s="117">
        <v>3200</v>
      </c>
      <c r="G289" s="118">
        <f t="shared" si="24"/>
        <v>3200</v>
      </c>
      <c r="J289" s="142"/>
    </row>
    <row r="290" spans="1:11" x14ac:dyDescent="0.2">
      <c r="A290" s="113">
        <v>246</v>
      </c>
      <c r="B290" s="114" t="s">
        <v>101</v>
      </c>
      <c r="C290" s="115" t="s">
        <v>196</v>
      </c>
      <c r="D290" s="116" t="s">
        <v>58</v>
      </c>
      <c r="E290" s="129">
        <v>2</v>
      </c>
      <c r="F290" s="117">
        <v>3600</v>
      </c>
      <c r="G290" s="118">
        <f t="shared" si="24"/>
        <v>7200</v>
      </c>
      <c r="J290" s="142"/>
    </row>
    <row r="291" spans="1:11" x14ac:dyDescent="0.2">
      <c r="A291" s="113">
        <v>247</v>
      </c>
      <c r="B291" s="114"/>
      <c r="C291" s="115" t="s">
        <v>69</v>
      </c>
      <c r="D291" s="116" t="s">
        <v>72</v>
      </c>
      <c r="E291" s="129">
        <v>1</v>
      </c>
      <c r="F291" s="117">
        <v>25700</v>
      </c>
      <c r="G291" s="118">
        <f>E291*F291</f>
        <v>25700</v>
      </c>
      <c r="K291" s="142"/>
    </row>
    <row r="292" spans="1:11" x14ac:dyDescent="0.2">
      <c r="A292" s="119"/>
      <c r="B292" s="120" t="s">
        <v>42</v>
      </c>
      <c r="C292" s="121" t="str">
        <f>CONCATENATE(B280," ",C280)</f>
        <v>1.35 Rehabilitace</v>
      </c>
      <c r="D292" s="119"/>
      <c r="E292" s="130"/>
      <c r="F292" s="122"/>
      <c r="G292" s="123">
        <f>SUM(G280:G291)</f>
        <v>88997</v>
      </c>
      <c r="J292" s="141">
        <f>SUM(G281:G290)</f>
        <v>63297</v>
      </c>
      <c r="K292" s="141">
        <f>SUM(G291)</f>
        <v>25700</v>
      </c>
    </row>
    <row r="293" spans="1:11" x14ac:dyDescent="0.2">
      <c r="A293" s="106" t="s">
        <v>54</v>
      </c>
      <c r="B293" s="107" t="s">
        <v>182</v>
      </c>
      <c r="C293" s="108" t="s">
        <v>183</v>
      </c>
      <c r="D293" s="109"/>
      <c r="E293" s="131"/>
      <c r="F293" s="110"/>
      <c r="G293" s="111"/>
    </row>
    <row r="294" spans="1:11" x14ac:dyDescent="0.2">
      <c r="A294" s="113">
        <v>248</v>
      </c>
      <c r="B294" s="114" t="s">
        <v>57</v>
      </c>
      <c r="C294" s="115" t="s">
        <v>184</v>
      </c>
      <c r="D294" s="116" t="s">
        <v>58</v>
      </c>
      <c r="E294" s="129">
        <v>8</v>
      </c>
      <c r="F294" s="117">
        <v>2420</v>
      </c>
      <c r="G294" s="118">
        <f t="shared" ref="G294:G303" si="25">E294*F294</f>
        <v>19360</v>
      </c>
      <c r="J294" s="142"/>
    </row>
    <row r="295" spans="1:11" x14ac:dyDescent="0.2">
      <c r="A295" s="113">
        <v>249</v>
      </c>
      <c r="B295" s="114" t="s">
        <v>62</v>
      </c>
      <c r="C295" s="115" t="s">
        <v>187</v>
      </c>
      <c r="D295" s="116" t="s">
        <v>58</v>
      </c>
      <c r="E295" s="129">
        <v>6</v>
      </c>
      <c r="F295" s="117">
        <v>4800</v>
      </c>
      <c r="G295" s="118">
        <f t="shared" si="25"/>
        <v>28800</v>
      </c>
      <c r="J295" s="142"/>
    </row>
    <row r="296" spans="1:11" x14ac:dyDescent="0.2">
      <c r="A296" s="113">
        <v>250</v>
      </c>
      <c r="B296" s="114" t="s">
        <v>63</v>
      </c>
      <c r="C296" s="115" t="s">
        <v>186</v>
      </c>
      <c r="D296" s="116" t="s">
        <v>58</v>
      </c>
      <c r="E296" s="129">
        <v>4</v>
      </c>
      <c r="F296" s="117">
        <v>1710</v>
      </c>
      <c r="G296" s="118">
        <f t="shared" si="25"/>
        <v>6840</v>
      </c>
      <c r="J296" s="142"/>
    </row>
    <row r="297" spans="1:11" x14ac:dyDescent="0.2">
      <c r="A297" s="113">
        <v>251</v>
      </c>
      <c r="B297" s="114" t="s">
        <v>65</v>
      </c>
      <c r="C297" s="115" t="s">
        <v>185</v>
      </c>
      <c r="D297" s="116" t="s">
        <v>58</v>
      </c>
      <c r="E297" s="129">
        <v>2</v>
      </c>
      <c r="F297" s="117">
        <v>14460</v>
      </c>
      <c r="G297" s="118">
        <f t="shared" si="25"/>
        <v>28920</v>
      </c>
      <c r="J297" s="142"/>
    </row>
    <row r="298" spans="1:11" x14ac:dyDescent="0.2">
      <c r="A298" s="113">
        <v>251</v>
      </c>
      <c r="B298" s="114" t="s">
        <v>66</v>
      </c>
      <c r="C298" s="115" t="s">
        <v>226</v>
      </c>
      <c r="D298" s="116" t="s">
        <v>58</v>
      </c>
      <c r="E298" s="129">
        <v>1</v>
      </c>
      <c r="F298" s="117">
        <v>47640</v>
      </c>
      <c r="G298" s="118">
        <f t="shared" si="25"/>
        <v>47640</v>
      </c>
      <c r="J298" s="142"/>
    </row>
    <row r="299" spans="1:11" x14ac:dyDescent="0.2">
      <c r="A299" s="113">
        <v>251</v>
      </c>
      <c r="B299" s="114" t="s">
        <v>67</v>
      </c>
      <c r="C299" s="115" t="s">
        <v>227</v>
      </c>
      <c r="D299" s="116" t="s">
        <v>58</v>
      </c>
      <c r="E299" s="129">
        <v>1</v>
      </c>
      <c r="F299" s="117">
        <v>49800</v>
      </c>
      <c r="G299" s="118">
        <f t="shared" si="25"/>
        <v>49800</v>
      </c>
      <c r="J299" s="142"/>
    </row>
    <row r="300" spans="1:11" x14ac:dyDescent="0.2">
      <c r="A300" s="113">
        <v>251</v>
      </c>
      <c r="B300" s="114" t="s">
        <v>73</v>
      </c>
      <c r="C300" s="115" t="s">
        <v>228</v>
      </c>
      <c r="D300" s="116" t="s">
        <v>58</v>
      </c>
      <c r="E300" s="129">
        <v>1</v>
      </c>
      <c r="F300" s="117">
        <v>53120</v>
      </c>
      <c r="G300" s="118">
        <f t="shared" si="25"/>
        <v>53120</v>
      </c>
      <c r="J300" s="142"/>
    </row>
    <row r="301" spans="1:11" x14ac:dyDescent="0.2">
      <c r="A301" s="113">
        <v>251</v>
      </c>
      <c r="B301" s="114" t="s">
        <v>74</v>
      </c>
      <c r="C301" s="115" t="s">
        <v>229</v>
      </c>
      <c r="D301" s="116" t="s">
        <v>58</v>
      </c>
      <c r="E301" s="129">
        <v>1</v>
      </c>
      <c r="F301" s="117">
        <v>51630</v>
      </c>
      <c r="G301" s="118">
        <f t="shared" si="25"/>
        <v>51630</v>
      </c>
      <c r="J301" s="142"/>
    </row>
    <row r="302" spans="1:11" x14ac:dyDescent="0.2">
      <c r="A302" s="113">
        <v>251</v>
      </c>
      <c r="B302" s="114" t="s">
        <v>76</v>
      </c>
      <c r="C302" s="115" t="s">
        <v>230</v>
      </c>
      <c r="D302" s="116" t="s">
        <v>58</v>
      </c>
      <c r="E302" s="129">
        <v>1</v>
      </c>
      <c r="F302" s="117">
        <v>161240</v>
      </c>
      <c r="G302" s="118">
        <f t="shared" si="25"/>
        <v>161240</v>
      </c>
      <c r="J302" s="142"/>
    </row>
    <row r="303" spans="1:11" x14ac:dyDescent="0.2">
      <c r="A303" s="113">
        <v>267</v>
      </c>
      <c r="B303" s="114"/>
      <c r="C303" s="115" t="s">
        <v>69</v>
      </c>
      <c r="D303" s="116" t="s">
        <v>72</v>
      </c>
      <c r="E303" s="129">
        <v>1</v>
      </c>
      <c r="F303" s="117">
        <v>66500</v>
      </c>
      <c r="G303" s="118">
        <f t="shared" si="25"/>
        <v>66500</v>
      </c>
      <c r="K303" s="142"/>
    </row>
    <row r="304" spans="1:11" x14ac:dyDescent="0.2">
      <c r="A304" s="119"/>
      <c r="B304" s="120" t="s">
        <v>42</v>
      </c>
      <c r="C304" s="121" t="str">
        <f>CONCATENATE(B293," ",C293)</f>
        <v>2.02 Letní třída (střecha)</v>
      </c>
      <c r="D304" s="119"/>
      <c r="E304" s="130"/>
      <c r="F304" s="122"/>
      <c r="G304" s="123">
        <f>SUM(G294:G303)</f>
        <v>513850</v>
      </c>
      <c r="J304" s="141">
        <f>SUM(G294:G302)</f>
        <v>447350</v>
      </c>
      <c r="K304" s="141">
        <f>SUM(G303)</f>
        <v>66500</v>
      </c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7" orientation="portrait" horizontalDpi="300" r:id="rId1"/>
  <headerFooter alignWithMargins="0">
    <oddFooter>Stránka &amp;P z &amp;N</oddFooter>
  </headerFooter>
  <rowBreaks count="3" manualBreakCount="3">
    <brk id="64" max="6" man="1"/>
    <brk id="231" max="6" man="1"/>
    <brk id="29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38</vt:i4>
      </vt:variant>
    </vt:vector>
  </HeadingPairs>
  <TitlesOfParts>
    <vt:vector size="4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Objednatel</vt:lpstr>
      <vt:lpstr>'Krycí list'!Oblast_tisku</vt:lpstr>
      <vt:lpstr>Položky!Oblast_tisku</vt:lpstr>
      <vt:lpstr>PocetMJ</vt:lpstr>
      <vt:lpstr>Poznamka</vt:lpstr>
      <vt:lpstr>'Krycí list'!Print_Area</vt:lpstr>
      <vt:lpstr>Položky!Print_Area</vt:lpstr>
      <vt:lpstr>Rekapitulace!Print_Area</vt:lpstr>
      <vt:lpstr>Položky!Print_Titles</vt:lpstr>
      <vt:lpstr>Rekapitulace!Print_Titles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SUMA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BESTAV</dc:creator>
  <cp:lastModifiedBy>alfac</cp:lastModifiedBy>
  <cp:lastPrinted>2024-05-28T16:59:35Z</cp:lastPrinted>
  <dcterms:created xsi:type="dcterms:W3CDTF">2015-11-24T14:20:05Z</dcterms:created>
  <dcterms:modified xsi:type="dcterms:W3CDTF">2024-06-11T09:00:13Z</dcterms:modified>
</cp:coreProperties>
</file>